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carlosgalanrubio/Library/CloudStorage/GoogleDrive-cgalanrubio@gmail.com/Mi unidad/Sincronizable/Libro Libertad Inmobiliaria/KIT Lead Magnet/"/>
    </mc:Choice>
  </mc:AlternateContent>
  <xr:revisionPtr revIDLastSave="0" documentId="13_ncr:1_{8CDFC8D3-6B0C-E44F-AB6C-B87A0C79813B}" xr6:coauthVersionLast="47" xr6:coauthVersionMax="47" xr10:uidLastSave="{00000000-0000-0000-0000-000000000000}"/>
  <bookViews>
    <workbookView xWindow="0" yWindow="500" windowWidth="28800" windowHeight="15100" xr2:uid="{00000000-000D-0000-FFFF-FFFF00000000}"/>
  </bookViews>
  <sheets>
    <sheet name="Analisis" sheetId="1" r:id="rId1"/>
    <sheet name="Hipoteca" sheetId="5" r:id="rId2"/>
    <sheet name="Tramos IRPF" sheetId="2" state="hidden" r:id="rId3"/>
    <sheet name="Gastos Compra" sheetId="6" state="hidden" r:id="rId4"/>
  </sheets>
  <definedNames>
    <definedName name="amortizationType" localSheetId="1">Hipoteca!$S$4:$S$5</definedName>
    <definedName name="amortizationType">#REF!</definedName>
    <definedName name="_xlnm.Print_Area" localSheetId="0">Analisis!#REF!</definedName>
    <definedName name="tipoHipoteca" localSheetId="1">Hipoteca!$R$4:$R$5</definedName>
    <definedName name="tipoHipote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E27" i="1"/>
  <c r="E26" i="1"/>
  <c r="E13" i="1"/>
  <c r="B19" i="1"/>
  <c r="E10" i="1" l="1"/>
  <c r="H10" i="1"/>
  <c r="B12" i="1"/>
  <c r="E25" i="1"/>
  <c r="A20" i="5"/>
  <c r="D20" i="5" s="1"/>
  <c r="E20" i="5" s="1"/>
  <c r="B20" i="5"/>
  <c r="B15" i="5"/>
  <c r="L20" i="5" s="1"/>
  <c r="B13" i="5"/>
  <c r="A12" i="1"/>
  <c r="C20" i="5"/>
  <c r="C5" i="2"/>
  <c r="C7" i="2"/>
  <c r="C6" i="2"/>
  <c r="C4" i="2"/>
  <c r="C3" i="2"/>
  <c r="B9" i="5"/>
  <c r="O24" i="5"/>
  <c r="P500" i="5"/>
  <c r="O500" i="5"/>
  <c r="P499" i="5"/>
  <c r="O499" i="5"/>
  <c r="P498" i="5"/>
  <c r="O498" i="5"/>
  <c r="P497" i="5"/>
  <c r="O497" i="5"/>
  <c r="P496" i="5"/>
  <c r="O496" i="5"/>
  <c r="P495" i="5"/>
  <c r="O495" i="5"/>
  <c r="P494" i="5"/>
  <c r="O494" i="5"/>
  <c r="P493" i="5"/>
  <c r="O493" i="5"/>
  <c r="P492" i="5"/>
  <c r="O492" i="5"/>
  <c r="P491" i="5"/>
  <c r="O491" i="5"/>
  <c r="P490" i="5"/>
  <c r="O490" i="5"/>
  <c r="P489" i="5"/>
  <c r="O489" i="5"/>
  <c r="P488" i="5"/>
  <c r="O488" i="5"/>
  <c r="P487" i="5"/>
  <c r="O487" i="5"/>
  <c r="P486" i="5"/>
  <c r="O486" i="5"/>
  <c r="P485" i="5"/>
  <c r="O485" i="5"/>
  <c r="P484" i="5"/>
  <c r="O484" i="5"/>
  <c r="P483" i="5"/>
  <c r="O483" i="5"/>
  <c r="P482" i="5"/>
  <c r="O482" i="5"/>
  <c r="P481" i="5"/>
  <c r="O481" i="5"/>
  <c r="P480" i="5"/>
  <c r="O480" i="5"/>
  <c r="P479" i="5"/>
  <c r="O479" i="5"/>
  <c r="P478" i="5"/>
  <c r="O478" i="5"/>
  <c r="P477" i="5"/>
  <c r="O477" i="5"/>
  <c r="P476" i="5"/>
  <c r="O476" i="5"/>
  <c r="P475" i="5"/>
  <c r="O475" i="5"/>
  <c r="P474" i="5"/>
  <c r="O474" i="5"/>
  <c r="P473" i="5"/>
  <c r="O473" i="5"/>
  <c r="P472" i="5"/>
  <c r="O472" i="5"/>
  <c r="P471" i="5"/>
  <c r="O471" i="5"/>
  <c r="P470" i="5"/>
  <c r="O470" i="5"/>
  <c r="P469" i="5"/>
  <c r="O469" i="5"/>
  <c r="P468" i="5"/>
  <c r="O468" i="5"/>
  <c r="P467" i="5"/>
  <c r="O467" i="5"/>
  <c r="P466" i="5"/>
  <c r="O466" i="5"/>
  <c r="P465" i="5"/>
  <c r="O465" i="5"/>
  <c r="P464" i="5"/>
  <c r="O464" i="5"/>
  <c r="P463" i="5"/>
  <c r="O463" i="5"/>
  <c r="P462" i="5"/>
  <c r="O462" i="5"/>
  <c r="P461" i="5"/>
  <c r="O461" i="5"/>
  <c r="P460" i="5"/>
  <c r="O460" i="5"/>
  <c r="P459" i="5"/>
  <c r="O459" i="5"/>
  <c r="P458" i="5"/>
  <c r="O458" i="5"/>
  <c r="P457" i="5"/>
  <c r="O457" i="5"/>
  <c r="P456" i="5"/>
  <c r="O456" i="5"/>
  <c r="P455" i="5"/>
  <c r="O455" i="5"/>
  <c r="P454" i="5"/>
  <c r="O454" i="5"/>
  <c r="P453" i="5"/>
  <c r="O453" i="5"/>
  <c r="P452" i="5"/>
  <c r="O452" i="5"/>
  <c r="P451" i="5"/>
  <c r="O451" i="5"/>
  <c r="P450" i="5"/>
  <c r="O450" i="5"/>
  <c r="P449" i="5"/>
  <c r="O449" i="5"/>
  <c r="P448" i="5"/>
  <c r="O448" i="5"/>
  <c r="P447" i="5"/>
  <c r="O447" i="5"/>
  <c r="P446" i="5"/>
  <c r="O446" i="5"/>
  <c r="P445" i="5"/>
  <c r="O445" i="5"/>
  <c r="P444" i="5"/>
  <c r="O444" i="5"/>
  <c r="P443" i="5"/>
  <c r="O443" i="5"/>
  <c r="P442" i="5"/>
  <c r="O442" i="5"/>
  <c r="P441" i="5"/>
  <c r="O441" i="5"/>
  <c r="P440" i="5"/>
  <c r="O440" i="5"/>
  <c r="P439" i="5"/>
  <c r="O439" i="5"/>
  <c r="P438" i="5"/>
  <c r="O438" i="5"/>
  <c r="P437" i="5"/>
  <c r="O437" i="5"/>
  <c r="P436" i="5"/>
  <c r="O436" i="5"/>
  <c r="P435" i="5"/>
  <c r="O435" i="5"/>
  <c r="P434" i="5"/>
  <c r="O434" i="5"/>
  <c r="P433" i="5"/>
  <c r="O433" i="5"/>
  <c r="P432" i="5"/>
  <c r="O432" i="5"/>
  <c r="P431" i="5"/>
  <c r="O431" i="5"/>
  <c r="P430" i="5"/>
  <c r="O430" i="5"/>
  <c r="P429" i="5"/>
  <c r="O429" i="5"/>
  <c r="P428" i="5"/>
  <c r="O428" i="5"/>
  <c r="P427" i="5"/>
  <c r="O427" i="5"/>
  <c r="P426" i="5"/>
  <c r="O426" i="5"/>
  <c r="P425" i="5"/>
  <c r="O425" i="5"/>
  <c r="P424" i="5"/>
  <c r="O424" i="5"/>
  <c r="P423" i="5"/>
  <c r="O423" i="5"/>
  <c r="P422" i="5"/>
  <c r="O422" i="5"/>
  <c r="P421" i="5"/>
  <c r="O421" i="5"/>
  <c r="P420" i="5"/>
  <c r="O420" i="5"/>
  <c r="P419" i="5"/>
  <c r="O419" i="5"/>
  <c r="P418" i="5"/>
  <c r="O418" i="5"/>
  <c r="P417" i="5"/>
  <c r="O417" i="5"/>
  <c r="P416" i="5"/>
  <c r="O416" i="5"/>
  <c r="P415" i="5"/>
  <c r="O415" i="5"/>
  <c r="P414" i="5"/>
  <c r="O414" i="5"/>
  <c r="P413" i="5"/>
  <c r="O413" i="5"/>
  <c r="P412" i="5"/>
  <c r="O412" i="5"/>
  <c r="P411" i="5"/>
  <c r="O411" i="5"/>
  <c r="P410" i="5"/>
  <c r="O410" i="5"/>
  <c r="P409" i="5"/>
  <c r="O409" i="5"/>
  <c r="P408" i="5"/>
  <c r="O408" i="5"/>
  <c r="P407" i="5"/>
  <c r="O407" i="5"/>
  <c r="P406" i="5"/>
  <c r="O406" i="5"/>
  <c r="P405" i="5"/>
  <c r="O405" i="5"/>
  <c r="P404" i="5"/>
  <c r="O404" i="5"/>
  <c r="P403" i="5"/>
  <c r="O403" i="5"/>
  <c r="P402" i="5"/>
  <c r="O402" i="5"/>
  <c r="P401" i="5"/>
  <c r="O401" i="5"/>
  <c r="P400" i="5"/>
  <c r="O400" i="5"/>
  <c r="P399" i="5"/>
  <c r="O399" i="5"/>
  <c r="P398" i="5"/>
  <c r="O398" i="5"/>
  <c r="P397" i="5"/>
  <c r="O397" i="5"/>
  <c r="P396" i="5"/>
  <c r="O396" i="5"/>
  <c r="P395" i="5"/>
  <c r="O395" i="5"/>
  <c r="P394" i="5"/>
  <c r="O394" i="5"/>
  <c r="P393" i="5"/>
  <c r="O393" i="5"/>
  <c r="P392" i="5"/>
  <c r="O392" i="5"/>
  <c r="P391" i="5"/>
  <c r="O391" i="5"/>
  <c r="P390" i="5"/>
  <c r="O390" i="5"/>
  <c r="P389" i="5"/>
  <c r="O389" i="5"/>
  <c r="P388" i="5"/>
  <c r="O388" i="5"/>
  <c r="P387" i="5"/>
  <c r="O387" i="5"/>
  <c r="P386" i="5"/>
  <c r="O386" i="5"/>
  <c r="P385" i="5"/>
  <c r="O385" i="5"/>
  <c r="P384" i="5"/>
  <c r="O384" i="5"/>
  <c r="P383" i="5"/>
  <c r="O383" i="5"/>
  <c r="P382" i="5"/>
  <c r="O382" i="5"/>
  <c r="P381" i="5"/>
  <c r="O381" i="5"/>
  <c r="P380" i="5"/>
  <c r="O380" i="5"/>
  <c r="P379" i="5"/>
  <c r="O379" i="5"/>
  <c r="P378" i="5"/>
  <c r="O378" i="5"/>
  <c r="P377" i="5"/>
  <c r="O377" i="5"/>
  <c r="P376" i="5"/>
  <c r="O376" i="5"/>
  <c r="P375" i="5"/>
  <c r="O375" i="5"/>
  <c r="P374" i="5"/>
  <c r="O374" i="5"/>
  <c r="P373" i="5"/>
  <c r="O373" i="5"/>
  <c r="P372" i="5"/>
  <c r="O372" i="5"/>
  <c r="P371" i="5"/>
  <c r="O371" i="5"/>
  <c r="P370" i="5"/>
  <c r="O370" i="5"/>
  <c r="P369" i="5"/>
  <c r="O369" i="5"/>
  <c r="P368" i="5"/>
  <c r="O368" i="5"/>
  <c r="P367" i="5"/>
  <c r="O367" i="5"/>
  <c r="P366" i="5"/>
  <c r="O366" i="5"/>
  <c r="P365" i="5"/>
  <c r="O365" i="5"/>
  <c r="P364" i="5"/>
  <c r="O364" i="5"/>
  <c r="P363" i="5"/>
  <c r="O363" i="5"/>
  <c r="P362" i="5"/>
  <c r="O362" i="5"/>
  <c r="P361" i="5"/>
  <c r="O361" i="5"/>
  <c r="P360" i="5"/>
  <c r="O360" i="5"/>
  <c r="P359" i="5"/>
  <c r="O359" i="5"/>
  <c r="P358" i="5"/>
  <c r="O358" i="5"/>
  <c r="P357" i="5"/>
  <c r="O357" i="5"/>
  <c r="P356" i="5"/>
  <c r="O356" i="5"/>
  <c r="P355" i="5"/>
  <c r="O355" i="5"/>
  <c r="P354" i="5"/>
  <c r="O354" i="5"/>
  <c r="P353" i="5"/>
  <c r="O353" i="5"/>
  <c r="P352" i="5"/>
  <c r="O352" i="5"/>
  <c r="P351" i="5"/>
  <c r="O351" i="5"/>
  <c r="P350" i="5"/>
  <c r="O350" i="5"/>
  <c r="P349" i="5"/>
  <c r="O349" i="5"/>
  <c r="P348" i="5"/>
  <c r="O348" i="5"/>
  <c r="P347" i="5"/>
  <c r="O347" i="5"/>
  <c r="P346" i="5"/>
  <c r="O346" i="5"/>
  <c r="P345" i="5"/>
  <c r="O345" i="5"/>
  <c r="P344" i="5"/>
  <c r="O344" i="5"/>
  <c r="P343" i="5"/>
  <c r="O343" i="5"/>
  <c r="P342" i="5"/>
  <c r="O342" i="5"/>
  <c r="P341" i="5"/>
  <c r="O341" i="5"/>
  <c r="P340" i="5"/>
  <c r="O340" i="5"/>
  <c r="P339" i="5"/>
  <c r="O339" i="5"/>
  <c r="P338" i="5"/>
  <c r="O338" i="5"/>
  <c r="P337" i="5"/>
  <c r="O337" i="5"/>
  <c r="P336" i="5"/>
  <c r="O336" i="5"/>
  <c r="P335" i="5"/>
  <c r="O335" i="5"/>
  <c r="P334" i="5"/>
  <c r="O334" i="5"/>
  <c r="P333" i="5"/>
  <c r="O333" i="5"/>
  <c r="P332" i="5"/>
  <c r="O332" i="5"/>
  <c r="P331" i="5"/>
  <c r="O331" i="5"/>
  <c r="P330" i="5"/>
  <c r="O330" i="5"/>
  <c r="P329" i="5"/>
  <c r="O329" i="5"/>
  <c r="P328" i="5"/>
  <c r="O328" i="5"/>
  <c r="P327" i="5"/>
  <c r="O327" i="5"/>
  <c r="P326" i="5"/>
  <c r="O326" i="5"/>
  <c r="P325" i="5"/>
  <c r="O325" i="5"/>
  <c r="P324" i="5"/>
  <c r="O324" i="5"/>
  <c r="P323" i="5"/>
  <c r="O323" i="5"/>
  <c r="P322" i="5"/>
  <c r="O322" i="5"/>
  <c r="P321" i="5"/>
  <c r="O321" i="5"/>
  <c r="P320" i="5"/>
  <c r="O320" i="5"/>
  <c r="P319" i="5"/>
  <c r="O319" i="5"/>
  <c r="P318" i="5"/>
  <c r="O318" i="5"/>
  <c r="P317" i="5"/>
  <c r="O317" i="5"/>
  <c r="P316" i="5"/>
  <c r="O316" i="5"/>
  <c r="P315" i="5"/>
  <c r="O315" i="5"/>
  <c r="P314" i="5"/>
  <c r="O314" i="5"/>
  <c r="P313" i="5"/>
  <c r="O313" i="5"/>
  <c r="P312" i="5"/>
  <c r="O312" i="5"/>
  <c r="P311" i="5"/>
  <c r="O311" i="5"/>
  <c r="P310" i="5"/>
  <c r="O310" i="5"/>
  <c r="P309" i="5"/>
  <c r="O309" i="5"/>
  <c r="P308" i="5"/>
  <c r="O308" i="5"/>
  <c r="P307" i="5"/>
  <c r="O307" i="5"/>
  <c r="P306" i="5"/>
  <c r="O306" i="5"/>
  <c r="P305" i="5"/>
  <c r="O305" i="5"/>
  <c r="P304" i="5"/>
  <c r="O304" i="5"/>
  <c r="P303" i="5"/>
  <c r="O303" i="5"/>
  <c r="P302" i="5"/>
  <c r="O302" i="5"/>
  <c r="P301" i="5"/>
  <c r="O301" i="5"/>
  <c r="P300" i="5"/>
  <c r="O300" i="5"/>
  <c r="P299" i="5"/>
  <c r="O299" i="5"/>
  <c r="P298" i="5"/>
  <c r="O298" i="5"/>
  <c r="P297" i="5"/>
  <c r="O297" i="5"/>
  <c r="P296" i="5"/>
  <c r="O296" i="5"/>
  <c r="P295" i="5"/>
  <c r="O295" i="5"/>
  <c r="P294" i="5"/>
  <c r="O294" i="5"/>
  <c r="P293" i="5"/>
  <c r="O293" i="5"/>
  <c r="P292" i="5"/>
  <c r="O292" i="5"/>
  <c r="P291" i="5"/>
  <c r="O291" i="5"/>
  <c r="P290" i="5"/>
  <c r="O290" i="5"/>
  <c r="P289" i="5"/>
  <c r="O289" i="5"/>
  <c r="P288" i="5"/>
  <c r="O288" i="5"/>
  <c r="P287" i="5"/>
  <c r="O287" i="5"/>
  <c r="P286" i="5"/>
  <c r="O286" i="5"/>
  <c r="P285" i="5"/>
  <c r="O285" i="5"/>
  <c r="P284" i="5"/>
  <c r="O284" i="5"/>
  <c r="P283" i="5"/>
  <c r="O283" i="5"/>
  <c r="P282" i="5"/>
  <c r="O282" i="5"/>
  <c r="P281" i="5"/>
  <c r="O281" i="5"/>
  <c r="P280" i="5"/>
  <c r="O280" i="5"/>
  <c r="P279" i="5"/>
  <c r="O279" i="5"/>
  <c r="P278" i="5"/>
  <c r="O278" i="5"/>
  <c r="P277" i="5"/>
  <c r="O277" i="5"/>
  <c r="P276" i="5"/>
  <c r="O276" i="5"/>
  <c r="P275" i="5"/>
  <c r="O275" i="5"/>
  <c r="P274" i="5"/>
  <c r="O274" i="5"/>
  <c r="P273" i="5"/>
  <c r="O273" i="5"/>
  <c r="P272" i="5"/>
  <c r="O272" i="5"/>
  <c r="P271" i="5"/>
  <c r="O271" i="5"/>
  <c r="P270" i="5"/>
  <c r="O270" i="5"/>
  <c r="P269" i="5"/>
  <c r="O269" i="5"/>
  <c r="P268" i="5"/>
  <c r="O268" i="5"/>
  <c r="P267" i="5"/>
  <c r="O267" i="5"/>
  <c r="P266" i="5"/>
  <c r="O266" i="5"/>
  <c r="P265" i="5"/>
  <c r="O265" i="5"/>
  <c r="P264" i="5"/>
  <c r="O264" i="5"/>
  <c r="P263" i="5"/>
  <c r="O263" i="5"/>
  <c r="P262" i="5"/>
  <c r="O262" i="5"/>
  <c r="P261" i="5"/>
  <c r="O261" i="5"/>
  <c r="P260" i="5"/>
  <c r="O260" i="5"/>
  <c r="P259" i="5"/>
  <c r="O259" i="5"/>
  <c r="P258" i="5"/>
  <c r="O258" i="5"/>
  <c r="P257" i="5"/>
  <c r="O257" i="5"/>
  <c r="P256" i="5"/>
  <c r="O256" i="5"/>
  <c r="P255" i="5"/>
  <c r="O255" i="5"/>
  <c r="P254" i="5"/>
  <c r="O254" i="5"/>
  <c r="P253" i="5"/>
  <c r="O253" i="5"/>
  <c r="P252" i="5"/>
  <c r="O252" i="5"/>
  <c r="P251" i="5"/>
  <c r="O251" i="5"/>
  <c r="P250" i="5"/>
  <c r="O250" i="5"/>
  <c r="P249" i="5"/>
  <c r="O249" i="5"/>
  <c r="P248" i="5"/>
  <c r="O248" i="5"/>
  <c r="P247" i="5"/>
  <c r="O247" i="5"/>
  <c r="P246" i="5"/>
  <c r="O246" i="5"/>
  <c r="P245" i="5"/>
  <c r="O245" i="5"/>
  <c r="P244" i="5"/>
  <c r="O244" i="5"/>
  <c r="P243" i="5"/>
  <c r="O243" i="5"/>
  <c r="P242" i="5"/>
  <c r="O242" i="5"/>
  <c r="P241" i="5"/>
  <c r="O241" i="5"/>
  <c r="P240" i="5"/>
  <c r="O240" i="5"/>
  <c r="P239" i="5"/>
  <c r="O239" i="5"/>
  <c r="P238" i="5"/>
  <c r="O238" i="5"/>
  <c r="P237" i="5"/>
  <c r="O237" i="5"/>
  <c r="P236" i="5"/>
  <c r="O236" i="5"/>
  <c r="P235" i="5"/>
  <c r="O235" i="5"/>
  <c r="P234" i="5"/>
  <c r="O234" i="5"/>
  <c r="P233" i="5"/>
  <c r="O233" i="5"/>
  <c r="P232" i="5"/>
  <c r="O232" i="5"/>
  <c r="P231" i="5"/>
  <c r="O231" i="5"/>
  <c r="P230" i="5"/>
  <c r="O230" i="5"/>
  <c r="P229" i="5"/>
  <c r="O229" i="5"/>
  <c r="P228" i="5"/>
  <c r="O228" i="5"/>
  <c r="P227" i="5"/>
  <c r="O227" i="5"/>
  <c r="P226" i="5"/>
  <c r="O226" i="5"/>
  <c r="P225" i="5"/>
  <c r="O225" i="5"/>
  <c r="P224" i="5"/>
  <c r="O224" i="5"/>
  <c r="P223" i="5"/>
  <c r="O223" i="5"/>
  <c r="P222" i="5"/>
  <c r="O222" i="5"/>
  <c r="P221" i="5"/>
  <c r="O221" i="5"/>
  <c r="P220" i="5"/>
  <c r="O220" i="5"/>
  <c r="P219" i="5"/>
  <c r="O219" i="5"/>
  <c r="P218" i="5"/>
  <c r="O218" i="5"/>
  <c r="P217" i="5"/>
  <c r="O217" i="5"/>
  <c r="P216" i="5"/>
  <c r="O216" i="5"/>
  <c r="P215" i="5"/>
  <c r="O215" i="5"/>
  <c r="P214" i="5"/>
  <c r="O214" i="5"/>
  <c r="P213" i="5"/>
  <c r="O213" i="5"/>
  <c r="P212" i="5"/>
  <c r="O212" i="5"/>
  <c r="P211" i="5"/>
  <c r="O211" i="5"/>
  <c r="P210" i="5"/>
  <c r="O210" i="5"/>
  <c r="P209" i="5"/>
  <c r="O209" i="5"/>
  <c r="P208" i="5"/>
  <c r="O208" i="5"/>
  <c r="P207" i="5"/>
  <c r="O207" i="5"/>
  <c r="P206" i="5"/>
  <c r="O206" i="5"/>
  <c r="P205" i="5"/>
  <c r="O205" i="5"/>
  <c r="P204" i="5"/>
  <c r="O204" i="5"/>
  <c r="P203" i="5"/>
  <c r="O203" i="5"/>
  <c r="P202" i="5"/>
  <c r="O202" i="5"/>
  <c r="P201" i="5"/>
  <c r="O201" i="5"/>
  <c r="P200" i="5"/>
  <c r="O200" i="5"/>
  <c r="P199" i="5"/>
  <c r="O199" i="5"/>
  <c r="P198" i="5"/>
  <c r="O198" i="5"/>
  <c r="P197" i="5"/>
  <c r="O197" i="5"/>
  <c r="P196" i="5"/>
  <c r="O196" i="5"/>
  <c r="P195" i="5"/>
  <c r="O195" i="5"/>
  <c r="P194" i="5"/>
  <c r="O194" i="5"/>
  <c r="P193" i="5"/>
  <c r="O193" i="5"/>
  <c r="P192" i="5"/>
  <c r="O192" i="5"/>
  <c r="P191" i="5"/>
  <c r="O191" i="5"/>
  <c r="P190" i="5"/>
  <c r="O190" i="5"/>
  <c r="P189" i="5"/>
  <c r="O189" i="5"/>
  <c r="P188" i="5"/>
  <c r="O188" i="5"/>
  <c r="P187" i="5"/>
  <c r="O187" i="5"/>
  <c r="P186" i="5"/>
  <c r="O186" i="5"/>
  <c r="P185" i="5"/>
  <c r="O185" i="5"/>
  <c r="P184" i="5"/>
  <c r="O184" i="5"/>
  <c r="P183" i="5"/>
  <c r="O183" i="5"/>
  <c r="P182" i="5"/>
  <c r="O182" i="5"/>
  <c r="P181" i="5"/>
  <c r="O181" i="5"/>
  <c r="P180" i="5"/>
  <c r="O180" i="5"/>
  <c r="P179" i="5"/>
  <c r="O179" i="5"/>
  <c r="P178" i="5"/>
  <c r="O178" i="5"/>
  <c r="P177" i="5"/>
  <c r="O177" i="5"/>
  <c r="P176" i="5"/>
  <c r="O176" i="5"/>
  <c r="P175" i="5"/>
  <c r="O175" i="5"/>
  <c r="P174" i="5"/>
  <c r="O174" i="5"/>
  <c r="P173" i="5"/>
  <c r="O173" i="5"/>
  <c r="P172" i="5"/>
  <c r="O172" i="5"/>
  <c r="P171" i="5"/>
  <c r="O171" i="5"/>
  <c r="P170" i="5"/>
  <c r="O170" i="5"/>
  <c r="P169" i="5"/>
  <c r="O169" i="5"/>
  <c r="P168" i="5"/>
  <c r="O168" i="5"/>
  <c r="P167" i="5"/>
  <c r="O167" i="5"/>
  <c r="P166" i="5"/>
  <c r="O166" i="5"/>
  <c r="P165" i="5"/>
  <c r="O165" i="5"/>
  <c r="P164" i="5"/>
  <c r="O164" i="5"/>
  <c r="P163" i="5"/>
  <c r="O163" i="5"/>
  <c r="P162" i="5"/>
  <c r="O162" i="5"/>
  <c r="P161" i="5"/>
  <c r="O161" i="5"/>
  <c r="P160" i="5"/>
  <c r="O160" i="5"/>
  <c r="P159" i="5"/>
  <c r="O159" i="5"/>
  <c r="P158" i="5"/>
  <c r="O158" i="5"/>
  <c r="P157" i="5"/>
  <c r="O157" i="5"/>
  <c r="P156" i="5"/>
  <c r="O156" i="5"/>
  <c r="P155" i="5"/>
  <c r="O155" i="5"/>
  <c r="P154" i="5"/>
  <c r="O154" i="5"/>
  <c r="P153" i="5"/>
  <c r="O153" i="5"/>
  <c r="P152" i="5"/>
  <c r="O152" i="5"/>
  <c r="P151" i="5"/>
  <c r="O151" i="5"/>
  <c r="P150" i="5"/>
  <c r="O150" i="5"/>
  <c r="P149" i="5"/>
  <c r="O149" i="5"/>
  <c r="P148" i="5"/>
  <c r="O148" i="5"/>
  <c r="P147" i="5"/>
  <c r="O147" i="5"/>
  <c r="P146" i="5"/>
  <c r="O146" i="5"/>
  <c r="P145" i="5"/>
  <c r="O145" i="5"/>
  <c r="P144" i="5"/>
  <c r="O144" i="5"/>
  <c r="P143" i="5"/>
  <c r="O143" i="5"/>
  <c r="P142" i="5"/>
  <c r="O142" i="5"/>
  <c r="P141" i="5"/>
  <c r="O141" i="5"/>
  <c r="P140" i="5"/>
  <c r="O140" i="5"/>
  <c r="P139" i="5"/>
  <c r="O139" i="5"/>
  <c r="P138" i="5"/>
  <c r="O138" i="5"/>
  <c r="P137" i="5"/>
  <c r="O137" i="5"/>
  <c r="P136" i="5"/>
  <c r="O136" i="5"/>
  <c r="P135" i="5"/>
  <c r="O135" i="5"/>
  <c r="P134" i="5"/>
  <c r="O134" i="5"/>
  <c r="P133" i="5"/>
  <c r="O133" i="5"/>
  <c r="P132" i="5"/>
  <c r="O132" i="5"/>
  <c r="P131" i="5"/>
  <c r="O131" i="5"/>
  <c r="P130" i="5"/>
  <c r="O130" i="5"/>
  <c r="P129" i="5"/>
  <c r="O129" i="5"/>
  <c r="P128" i="5"/>
  <c r="O128" i="5"/>
  <c r="P127" i="5"/>
  <c r="O127" i="5"/>
  <c r="P126" i="5"/>
  <c r="O126" i="5"/>
  <c r="P125" i="5"/>
  <c r="O125" i="5"/>
  <c r="P124" i="5"/>
  <c r="O124" i="5"/>
  <c r="P123" i="5"/>
  <c r="O123" i="5"/>
  <c r="P122" i="5"/>
  <c r="O122" i="5"/>
  <c r="P121" i="5"/>
  <c r="O121" i="5"/>
  <c r="P120" i="5"/>
  <c r="O120" i="5"/>
  <c r="P119" i="5"/>
  <c r="O119" i="5"/>
  <c r="P118" i="5"/>
  <c r="O118" i="5"/>
  <c r="P117" i="5"/>
  <c r="O117" i="5"/>
  <c r="P116" i="5"/>
  <c r="O116" i="5"/>
  <c r="P115" i="5"/>
  <c r="O115" i="5"/>
  <c r="P114" i="5"/>
  <c r="O114" i="5"/>
  <c r="P113" i="5"/>
  <c r="O113" i="5"/>
  <c r="P112" i="5"/>
  <c r="O112" i="5"/>
  <c r="P111" i="5"/>
  <c r="O111" i="5"/>
  <c r="P110" i="5"/>
  <c r="O110" i="5"/>
  <c r="P109" i="5"/>
  <c r="O109" i="5"/>
  <c r="P108" i="5"/>
  <c r="O108" i="5"/>
  <c r="P107" i="5"/>
  <c r="O107" i="5"/>
  <c r="P106" i="5"/>
  <c r="O106" i="5"/>
  <c r="P105" i="5"/>
  <c r="O105" i="5"/>
  <c r="P104" i="5"/>
  <c r="O104" i="5"/>
  <c r="P103" i="5"/>
  <c r="O103" i="5"/>
  <c r="P102" i="5"/>
  <c r="O102" i="5"/>
  <c r="P101" i="5"/>
  <c r="O101" i="5"/>
  <c r="P100" i="5"/>
  <c r="O100" i="5"/>
  <c r="P99" i="5"/>
  <c r="O99" i="5"/>
  <c r="P98" i="5"/>
  <c r="O98" i="5"/>
  <c r="P97" i="5"/>
  <c r="O97" i="5"/>
  <c r="P96" i="5"/>
  <c r="O96" i="5"/>
  <c r="P95" i="5"/>
  <c r="O95" i="5"/>
  <c r="P94" i="5"/>
  <c r="O94" i="5"/>
  <c r="P93" i="5"/>
  <c r="O93" i="5"/>
  <c r="P92" i="5"/>
  <c r="O92" i="5"/>
  <c r="P91" i="5"/>
  <c r="O91" i="5"/>
  <c r="P90" i="5"/>
  <c r="O90" i="5"/>
  <c r="P89" i="5"/>
  <c r="O89" i="5"/>
  <c r="P88" i="5"/>
  <c r="O88" i="5"/>
  <c r="P87" i="5"/>
  <c r="O87" i="5"/>
  <c r="P86" i="5"/>
  <c r="O86" i="5"/>
  <c r="P85" i="5"/>
  <c r="O85" i="5"/>
  <c r="P84" i="5"/>
  <c r="O84" i="5"/>
  <c r="P83" i="5"/>
  <c r="O83" i="5"/>
  <c r="P82" i="5"/>
  <c r="O82" i="5"/>
  <c r="P81" i="5"/>
  <c r="O81" i="5"/>
  <c r="P80" i="5"/>
  <c r="O80" i="5"/>
  <c r="P79" i="5"/>
  <c r="O79" i="5"/>
  <c r="P78" i="5"/>
  <c r="O78" i="5"/>
  <c r="P77" i="5"/>
  <c r="O77" i="5"/>
  <c r="P76" i="5"/>
  <c r="O76" i="5"/>
  <c r="P75" i="5"/>
  <c r="O75" i="5"/>
  <c r="P74" i="5"/>
  <c r="O74" i="5"/>
  <c r="P73" i="5"/>
  <c r="O73" i="5"/>
  <c r="P72" i="5"/>
  <c r="O72" i="5"/>
  <c r="P71" i="5"/>
  <c r="O71" i="5"/>
  <c r="P70" i="5"/>
  <c r="O70" i="5"/>
  <c r="P69" i="5"/>
  <c r="O69" i="5"/>
  <c r="P68" i="5"/>
  <c r="O68" i="5"/>
  <c r="P67" i="5"/>
  <c r="O67" i="5"/>
  <c r="P66" i="5"/>
  <c r="O66" i="5"/>
  <c r="P65" i="5"/>
  <c r="O65" i="5"/>
  <c r="P64" i="5"/>
  <c r="O64" i="5"/>
  <c r="P63" i="5"/>
  <c r="O63" i="5"/>
  <c r="P62" i="5"/>
  <c r="O62" i="5"/>
  <c r="P61" i="5"/>
  <c r="O61" i="5"/>
  <c r="P60" i="5"/>
  <c r="O60" i="5"/>
  <c r="P59" i="5"/>
  <c r="O59" i="5"/>
  <c r="P58" i="5"/>
  <c r="O58" i="5"/>
  <c r="P57" i="5"/>
  <c r="O57" i="5"/>
  <c r="P56" i="5"/>
  <c r="O56" i="5"/>
  <c r="P55" i="5"/>
  <c r="O55" i="5"/>
  <c r="P54" i="5"/>
  <c r="O54" i="5"/>
  <c r="P53" i="5"/>
  <c r="O53" i="5"/>
  <c r="P52" i="5"/>
  <c r="O52" i="5"/>
  <c r="P51" i="5"/>
  <c r="O51" i="5"/>
  <c r="P50" i="5"/>
  <c r="O50" i="5"/>
  <c r="P49" i="5"/>
  <c r="O49" i="5"/>
  <c r="P48" i="5"/>
  <c r="O48" i="5"/>
  <c r="P47" i="5"/>
  <c r="O47" i="5"/>
  <c r="P46" i="5"/>
  <c r="O46" i="5"/>
  <c r="P45" i="5"/>
  <c r="O45" i="5"/>
  <c r="P44" i="5"/>
  <c r="O44" i="5"/>
  <c r="P43" i="5"/>
  <c r="O43" i="5"/>
  <c r="P42" i="5"/>
  <c r="O42" i="5"/>
  <c r="P41" i="5"/>
  <c r="O41" i="5"/>
  <c r="P40" i="5"/>
  <c r="O40" i="5"/>
  <c r="P39" i="5"/>
  <c r="O39" i="5"/>
  <c r="P38" i="5"/>
  <c r="O38" i="5"/>
  <c r="P37" i="5"/>
  <c r="O37" i="5"/>
  <c r="P36" i="5"/>
  <c r="O36" i="5"/>
  <c r="P35" i="5"/>
  <c r="O35" i="5"/>
  <c r="P34" i="5"/>
  <c r="O34" i="5"/>
  <c r="P33" i="5"/>
  <c r="O33" i="5"/>
  <c r="P32" i="5"/>
  <c r="O32" i="5"/>
  <c r="P31" i="5"/>
  <c r="O31" i="5"/>
  <c r="P30" i="5"/>
  <c r="O30" i="5"/>
  <c r="P29" i="5"/>
  <c r="O29" i="5"/>
  <c r="P28" i="5"/>
  <c r="O28" i="5"/>
  <c r="P27" i="5"/>
  <c r="O27" i="5"/>
  <c r="P26" i="5"/>
  <c r="O26" i="5"/>
  <c r="P25" i="5"/>
  <c r="O25" i="5"/>
  <c r="P24" i="5"/>
  <c r="P23" i="5"/>
  <c r="O23" i="5"/>
  <c r="P22" i="5"/>
  <c r="O22" i="5"/>
  <c r="P21" i="5"/>
  <c r="O21" i="5"/>
  <c r="E14" i="1" l="1"/>
  <c r="E17" i="1"/>
  <c r="E20" i="1"/>
  <c r="B4" i="5"/>
  <c r="K20" i="5" s="1"/>
  <c r="G21" i="5" s="1"/>
  <c r="F21" i="5" s="1"/>
  <c r="B13" i="1"/>
  <c r="A21" i="5" l="1"/>
  <c r="L21" i="5"/>
  <c r="B14" i="5"/>
  <c r="H13" i="1" s="1"/>
  <c r="B21" i="5"/>
  <c r="C21" i="5"/>
  <c r="B9" i="1"/>
  <c r="D21" i="5"/>
  <c r="E21" i="5" s="1"/>
  <c r="B7" i="1" l="1"/>
  <c r="B34" i="1" s="1"/>
  <c r="B16" i="5"/>
  <c r="B17" i="5" s="1"/>
  <c r="B18" i="5" s="1"/>
  <c r="H21" i="5"/>
  <c r="I21" i="5"/>
  <c r="C34" i="1"/>
  <c r="H11" i="1" l="1"/>
  <c r="J21" i="5"/>
  <c r="K21" i="5" s="1"/>
  <c r="G22" i="5" s="1"/>
  <c r="L22" i="5" l="1"/>
  <c r="F22" i="5"/>
  <c r="C22" i="5"/>
  <c r="A22" i="5"/>
  <c r="B22" i="5"/>
  <c r="D22" i="5" l="1"/>
  <c r="E22" i="5" s="1"/>
  <c r="H22" i="5" l="1"/>
  <c r="I22" i="5"/>
  <c r="J22" i="5" l="1"/>
  <c r="K22" i="5" s="1"/>
  <c r="G23" i="5" s="1"/>
  <c r="L23" i="5" l="1"/>
  <c r="F23" i="5"/>
  <c r="B23" i="5"/>
  <c r="A23" i="5"/>
  <c r="C23" i="5"/>
  <c r="D23" i="5" l="1"/>
  <c r="E23" i="5" s="1"/>
  <c r="H23" i="5" l="1"/>
  <c r="I23" i="5"/>
  <c r="J23" i="5" l="1"/>
  <c r="K23" i="5" s="1"/>
  <c r="G24" i="5" s="1"/>
  <c r="L24" i="5" l="1"/>
  <c r="F24" i="5"/>
  <c r="C24" i="5"/>
  <c r="A24" i="5"/>
  <c r="B24" i="5"/>
  <c r="D24" i="5" l="1"/>
  <c r="E24" i="5" s="1"/>
  <c r="H24" i="5" s="1"/>
  <c r="I24" i="5" l="1"/>
  <c r="J24" i="5" s="1"/>
  <c r="K24" i="5" s="1"/>
  <c r="G25" i="5" s="1"/>
  <c r="L25" i="5" l="1"/>
  <c r="F25" i="5"/>
  <c r="A25" i="5"/>
  <c r="C25" i="5"/>
  <c r="B25" i="5"/>
  <c r="D25" i="5" l="1"/>
  <c r="E25" i="5" s="1"/>
  <c r="H25" i="5" l="1"/>
  <c r="I25" i="5"/>
  <c r="J25" i="5" l="1"/>
  <c r="K25" i="5" s="1"/>
  <c r="G26" i="5" s="1"/>
  <c r="L26" i="5" l="1"/>
  <c r="F26" i="5"/>
  <c r="C26" i="5"/>
  <c r="A26" i="5"/>
  <c r="B26" i="5"/>
  <c r="D26" i="5" l="1"/>
  <c r="E26" i="5" s="1"/>
  <c r="H26" i="5" l="1"/>
  <c r="I26" i="5"/>
  <c r="J26" i="5" l="1"/>
  <c r="K26" i="5" s="1"/>
  <c r="G27" i="5" s="1"/>
  <c r="F27" i="5" s="1"/>
  <c r="A27" i="5" l="1"/>
  <c r="L27" i="5"/>
  <c r="C27" i="5"/>
  <c r="B27" i="5"/>
  <c r="D27" i="5" l="1"/>
  <c r="E27" i="5" s="1"/>
  <c r="I27" i="5" s="1"/>
  <c r="H27" i="5" l="1"/>
  <c r="J27" i="5" s="1"/>
  <c r="K27" i="5" s="1"/>
  <c r="G28" i="5" s="1"/>
  <c r="F28" i="5" s="1"/>
  <c r="C28" i="5" l="1"/>
  <c r="L28" i="5"/>
  <c r="B28" i="5"/>
  <c r="A28" i="5"/>
  <c r="D28" i="5"/>
  <c r="E28" i="5" s="1"/>
  <c r="H28" i="5" s="1"/>
  <c r="I28" i="5" l="1"/>
  <c r="J28" i="5" s="1"/>
  <c r="K28" i="5" s="1"/>
  <c r="G29" i="5" s="1"/>
  <c r="C29" i="5" s="1"/>
  <c r="F29" i="5" l="1"/>
  <c r="L29" i="5"/>
  <c r="B29" i="5"/>
  <c r="A29" i="5"/>
  <c r="D29" i="5" l="1"/>
  <c r="E29" i="5" s="1"/>
  <c r="I29" i="5" s="1"/>
  <c r="H29" i="5" l="1"/>
  <c r="J29" i="5" s="1"/>
  <c r="K29" i="5" s="1"/>
  <c r="G30" i="5" s="1"/>
  <c r="B30" i="5" s="1"/>
  <c r="A30" i="5" l="1"/>
  <c r="D30" i="5" s="1"/>
  <c r="E30" i="5" s="1"/>
  <c r="H30" i="5" s="1"/>
  <c r="L30" i="5"/>
  <c r="F30" i="5"/>
  <c r="C30" i="5"/>
  <c r="I30" i="5" l="1"/>
  <c r="J30" i="5" s="1"/>
  <c r="K30" i="5" s="1"/>
  <c r="G31" i="5" s="1"/>
  <c r="A31" i="5" s="1"/>
  <c r="L31" i="5" l="1"/>
  <c r="C31" i="5"/>
  <c r="F31" i="5"/>
  <c r="B31" i="5"/>
  <c r="D31" i="5" s="1"/>
  <c r="E31" i="5" s="1"/>
  <c r="I31" i="5" s="1"/>
  <c r="H31" i="5" l="1"/>
  <c r="J31" i="5" s="1"/>
  <c r="K31" i="5" s="1"/>
  <c r="G32" i="5" s="1"/>
  <c r="C32" i="5" s="1"/>
  <c r="A32" i="5" l="1"/>
  <c r="B32" i="5"/>
  <c r="F32" i="5"/>
  <c r="L32" i="5"/>
  <c r="D32" i="5"/>
  <c r="E32" i="5" s="1"/>
  <c r="I32" i="5" s="1"/>
  <c r="E19" i="1" s="1"/>
  <c r="H14" i="1" s="1"/>
  <c r="H15" i="1" s="1"/>
  <c r="E21" i="1" l="1"/>
  <c r="E23" i="1" s="1"/>
  <c r="H32" i="5"/>
  <c r="J32" i="5" s="1"/>
  <c r="K32" i="5" s="1"/>
  <c r="G33" i="5" s="1"/>
  <c r="B33" i="5" s="1"/>
  <c r="B36" i="1" l="1"/>
  <c r="B37" i="1" s="1"/>
  <c r="B35" i="1"/>
  <c r="L33" i="5"/>
  <c r="C33" i="5"/>
  <c r="F33" i="5"/>
  <c r="A33" i="5"/>
  <c r="D33" i="5" s="1"/>
  <c r="E33" i="5" s="1"/>
  <c r="H33" i="5" s="1"/>
  <c r="I33" i="5" l="1"/>
  <c r="J33" i="5" s="1"/>
  <c r="K33" i="5" s="1"/>
  <c r="G34" i="5" s="1"/>
  <c r="F34" i="5" l="1"/>
  <c r="B34" i="5"/>
  <c r="A34" i="5"/>
  <c r="C34" i="5"/>
  <c r="L34" i="5"/>
  <c r="C35" i="1"/>
  <c r="D34" i="5" l="1"/>
  <c r="E34" i="5" s="1"/>
  <c r="H34" i="5" s="1"/>
  <c r="C36" i="1"/>
  <c r="C37" i="1" s="1"/>
  <c r="I34" i="5"/>
  <c r="J34" i="5" l="1"/>
  <c r="K34" i="5" s="1"/>
  <c r="G35" i="5" s="1"/>
  <c r="L35" i="5"/>
  <c r="F35" i="5"/>
  <c r="A35" i="5"/>
  <c r="C35" i="5"/>
  <c r="B35" i="5"/>
  <c r="D35" i="5" l="1"/>
  <c r="E35" i="5" s="1"/>
  <c r="I35" i="5" l="1"/>
  <c r="H35" i="5"/>
  <c r="J35" i="5" s="1"/>
  <c r="K35" i="5" s="1"/>
  <c r="G36" i="5" s="1"/>
  <c r="L36" i="5" l="1"/>
  <c r="F36" i="5"/>
  <c r="B36" i="5"/>
  <c r="A36" i="5"/>
  <c r="C36" i="5"/>
  <c r="D36" i="5" l="1"/>
  <c r="E36" i="5" s="1"/>
  <c r="I36" i="5" s="1"/>
  <c r="H36" i="5" l="1"/>
  <c r="J36" i="5" s="1"/>
  <c r="K36" i="5" s="1"/>
  <c r="G37" i="5" s="1"/>
  <c r="L37" i="5" l="1"/>
  <c r="F37" i="5"/>
  <c r="B37" i="5"/>
  <c r="C37" i="5"/>
  <c r="A37" i="5"/>
  <c r="D37" i="5" l="1"/>
  <c r="E37" i="5" s="1"/>
  <c r="H37" i="5" l="1"/>
  <c r="I37" i="5"/>
  <c r="J37" i="5" l="1"/>
  <c r="K37" i="5" s="1"/>
  <c r="G38" i="5" s="1"/>
  <c r="L38" i="5" l="1"/>
  <c r="F38" i="5"/>
  <c r="C38" i="5"/>
  <c r="B38" i="5"/>
  <c r="A38" i="5"/>
  <c r="D38" i="5" l="1"/>
  <c r="E38" i="5" s="1"/>
  <c r="I38" i="5" s="1"/>
  <c r="H38" i="5" l="1"/>
  <c r="J38" i="5" s="1"/>
  <c r="K38" i="5" s="1"/>
  <c r="G39" i="5" s="1"/>
  <c r="L39" i="5" s="1"/>
  <c r="C39" i="5" l="1"/>
  <c r="A39" i="5"/>
  <c r="B39" i="5"/>
  <c r="F39" i="5"/>
  <c r="D39" i="5"/>
  <c r="E39" i="5" s="1"/>
  <c r="I39" i="5" l="1"/>
  <c r="H39" i="5"/>
  <c r="J39" i="5" s="1"/>
  <c r="K39" i="5" s="1"/>
  <c r="G40" i="5" s="1"/>
  <c r="L40" i="5" l="1"/>
  <c r="F40" i="5"/>
  <c r="A40" i="5"/>
  <c r="C40" i="5"/>
  <c r="B40" i="5"/>
  <c r="D40" i="5" l="1"/>
  <c r="E40" i="5" s="1"/>
  <c r="I40" i="5" l="1"/>
  <c r="H40" i="5"/>
  <c r="J40" i="5" l="1"/>
  <c r="K40" i="5" s="1"/>
  <c r="G41" i="5" s="1"/>
  <c r="L41" i="5" s="1"/>
  <c r="A41" i="5" l="1"/>
  <c r="C41" i="5"/>
  <c r="B41" i="5"/>
  <c r="F41" i="5"/>
  <c r="D41" i="5"/>
  <c r="E41" i="5" s="1"/>
  <c r="I41" i="5" l="1"/>
  <c r="H41" i="5"/>
  <c r="J41" i="5" s="1"/>
  <c r="K41" i="5" s="1"/>
  <c r="G42" i="5" s="1"/>
  <c r="L42" i="5" l="1"/>
  <c r="F42" i="5"/>
  <c r="A42" i="5"/>
  <c r="C42" i="5"/>
  <c r="B42" i="5"/>
  <c r="D42" i="5" l="1"/>
  <c r="E42" i="5" s="1"/>
  <c r="H42" i="5" l="1"/>
  <c r="I42" i="5"/>
  <c r="J42" i="5" l="1"/>
  <c r="K42" i="5" s="1"/>
  <c r="G43" i="5" s="1"/>
  <c r="L43" i="5" s="1"/>
  <c r="C43" i="5" l="1"/>
  <c r="B43" i="5"/>
  <c r="F43" i="5"/>
  <c r="A43" i="5"/>
  <c r="D43" i="5" s="1"/>
  <c r="E43" i="5" s="1"/>
  <c r="H43" i="5" l="1"/>
  <c r="I43" i="5"/>
  <c r="J43" i="5" l="1"/>
  <c r="K43" i="5" s="1"/>
  <c r="G44" i="5" s="1"/>
  <c r="L44" i="5" l="1"/>
  <c r="F44" i="5"/>
  <c r="A44" i="5"/>
  <c r="C44" i="5"/>
  <c r="B44" i="5"/>
  <c r="D44" i="5" l="1"/>
  <c r="E44" i="5" s="1"/>
  <c r="H44" i="5" l="1"/>
  <c r="I44" i="5"/>
  <c r="J44" i="5" l="1"/>
  <c r="K44" i="5" s="1"/>
  <c r="G45" i="5" s="1"/>
  <c r="L45" i="5" s="1"/>
  <c r="C45" i="5" l="1"/>
  <c r="B45" i="5"/>
  <c r="A45" i="5"/>
  <c r="F45" i="5"/>
  <c r="D45" i="5"/>
  <c r="E45" i="5" s="1"/>
  <c r="I45" i="5" l="1"/>
  <c r="H45" i="5"/>
  <c r="J45" i="5" s="1"/>
  <c r="K45" i="5" s="1"/>
  <c r="G46" i="5" s="1"/>
  <c r="L46" i="5" l="1"/>
  <c r="F46" i="5"/>
  <c r="C46" i="5"/>
  <c r="B46" i="5"/>
  <c r="A46" i="5"/>
  <c r="D46" i="5" l="1"/>
  <c r="E46" i="5" s="1"/>
  <c r="H46" i="5" l="1"/>
  <c r="I46" i="5"/>
  <c r="J46" i="5" l="1"/>
  <c r="K46" i="5" s="1"/>
  <c r="G47" i="5" s="1"/>
  <c r="L47" i="5" s="1"/>
  <c r="C47" i="5"/>
  <c r="B47" i="5"/>
  <c r="A47" i="5" l="1"/>
  <c r="D47" i="5" s="1"/>
  <c r="E47" i="5" s="1"/>
  <c r="H47" i="5" s="1"/>
  <c r="F47" i="5"/>
  <c r="I47" i="5" l="1"/>
  <c r="J47" i="5"/>
  <c r="K47" i="5" s="1"/>
  <c r="G48" i="5" s="1"/>
  <c r="C48" i="5" s="1"/>
  <c r="L48" i="5" l="1"/>
  <c r="B48" i="5"/>
  <c r="F48" i="5"/>
  <c r="A48" i="5"/>
  <c r="D48" i="5" s="1"/>
  <c r="E48" i="5" s="1"/>
  <c r="H48" i="5" s="1"/>
  <c r="I48" i="5" l="1"/>
  <c r="J48" i="5" s="1"/>
  <c r="K48" i="5" s="1"/>
  <c r="G49" i="5" s="1"/>
  <c r="B49" i="5" l="1"/>
  <c r="F49" i="5"/>
  <c r="L49" i="5"/>
  <c r="A49" i="5"/>
  <c r="D49" i="5" s="1"/>
  <c r="E49" i="5" s="1"/>
  <c r="H49" i="5" s="1"/>
  <c r="C49" i="5"/>
  <c r="I49" i="5" l="1"/>
  <c r="J49" i="5" s="1"/>
  <c r="K49" i="5" s="1"/>
  <c r="G50" i="5" s="1"/>
  <c r="A50" i="5" l="1"/>
  <c r="C50" i="5"/>
  <c r="L50" i="5"/>
  <c r="F50" i="5"/>
  <c r="B50" i="5"/>
  <c r="D50" i="5" l="1"/>
  <c r="E50" i="5" s="1"/>
  <c r="H50" i="5" s="1"/>
  <c r="I50" i="5" l="1"/>
  <c r="J50" i="5"/>
  <c r="K50" i="5" s="1"/>
  <c r="G51" i="5" s="1"/>
  <c r="L51" i="5" l="1"/>
  <c r="F51" i="5"/>
  <c r="A51" i="5"/>
  <c r="B51" i="5"/>
  <c r="C51" i="5"/>
  <c r="D51" i="5" l="1"/>
  <c r="E51" i="5" s="1"/>
  <c r="H51" i="5" s="1"/>
  <c r="I51" i="5" l="1"/>
  <c r="J51" i="5" s="1"/>
  <c r="K51" i="5" s="1"/>
  <c r="G52" i="5" s="1"/>
  <c r="L52" i="5" l="1"/>
  <c r="F52" i="5"/>
  <c r="A52" i="5"/>
  <c r="C52" i="5"/>
  <c r="B52" i="5"/>
  <c r="D52" i="5" l="1"/>
  <c r="E52" i="5" s="1"/>
  <c r="I52" i="5" l="1"/>
  <c r="H52" i="5"/>
  <c r="J52" i="5" l="1"/>
  <c r="K52" i="5" s="1"/>
  <c r="G53" i="5" s="1"/>
  <c r="L53" i="5" s="1"/>
  <c r="B53" i="5"/>
  <c r="C53" i="5"/>
  <c r="A53" i="5"/>
  <c r="F53" i="5" l="1"/>
  <c r="D53" i="5"/>
  <c r="E53" i="5" s="1"/>
  <c r="I53" i="5" l="1"/>
  <c r="H53" i="5"/>
  <c r="J53" i="5" s="1"/>
  <c r="K53" i="5" s="1"/>
  <c r="G54" i="5" s="1"/>
  <c r="L54" i="5" l="1"/>
  <c r="F54" i="5"/>
  <c r="A54" i="5"/>
  <c r="B54" i="5"/>
  <c r="C54" i="5"/>
  <c r="D54" i="5" l="1"/>
  <c r="E54" i="5" s="1"/>
  <c r="I54" i="5" l="1"/>
  <c r="H54" i="5"/>
  <c r="J54" i="5" s="1"/>
  <c r="K54" i="5" s="1"/>
  <c r="G55" i="5" s="1"/>
  <c r="L55" i="5" l="1"/>
  <c r="F55" i="5"/>
  <c r="C55" i="5"/>
  <c r="B55" i="5"/>
  <c r="A55" i="5"/>
  <c r="D55" i="5" l="1"/>
  <c r="E55" i="5" s="1"/>
  <c r="H55" i="5" s="1"/>
  <c r="I55" i="5" l="1"/>
  <c r="J55" i="5"/>
  <c r="K55" i="5" s="1"/>
  <c r="G56" i="5" s="1"/>
  <c r="A56" i="5" s="1"/>
  <c r="L56" i="5" l="1"/>
  <c r="B56" i="5"/>
  <c r="D56" i="5" s="1"/>
  <c r="E56" i="5" s="1"/>
  <c r="I56" i="5" s="1"/>
  <c r="F56" i="5"/>
  <c r="C56" i="5"/>
  <c r="H56" i="5" l="1"/>
  <c r="J56" i="5" s="1"/>
  <c r="K56" i="5" s="1"/>
  <c r="G57" i="5" s="1"/>
  <c r="B57" i="5" s="1"/>
  <c r="F57" i="5" l="1"/>
  <c r="A57" i="5"/>
  <c r="D57" i="5" s="1"/>
  <c r="E57" i="5" s="1"/>
  <c r="L57" i="5"/>
  <c r="C57" i="5"/>
  <c r="H57" i="5" l="1"/>
  <c r="I57" i="5"/>
  <c r="J57" i="5" l="1"/>
  <c r="K57" i="5" s="1"/>
  <c r="G58" i="5" s="1"/>
  <c r="L58" i="5" l="1"/>
  <c r="F58" i="5"/>
  <c r="B58" i="5"/>
  <c r="A58" i="5"/>
  <c r="D58" i="5" s="1"/>
  <c r="E58" i="5" s="1"/>
  <c r="C58" i="5"/>
  <c r="H58" i="5" l="1"/>
  <c r="I58" i="5"/>
  <c r="J58" i="5" l="1"/>
  <c r="K58" i="5" s="1"/>
  <c r="G59" i="5" s="1"/>
  <c r="C59" i="5" s="1"/>
  <c r="F59" i="5" l="1"/>
  <c r="L59" i="5"/>
  <c r="A59" i="5"/>
  <c r="B59" i="5"/>
  <c r="D59" i="5" l="1"/>
  <c r="E59" i="5" s="1"/>
  <c r="H59" i="5" s="1"/>
  <c r="I59" i="5" l="1"/>
  <c r="J59" i="5"/>
  <c r="K59" i="5" s="1"/>
  <c r="G60" i="5" s="1"/>
  <c r="B60" i="5" l="1"/>
  <c r="C60" i="5"/>
  <c r="A60" i="5"/>
  <c r="D60" i="5" s="1"/>
  <c r="E60" i="5" s="1"/>
  <c r="I60" i="5" s="1"/>
  <c r="L60" i="5"/>
  <c r="F60" i="5"/>
  <c r="H60" i="5" l="1"/>
  <c r="J60" i="5" s="1"/>
  <c r="K60" i="5" s="1"/>
  <c r="G61" i="5" s="1"/>
  <c r="C61" i="5" l="1"/>
  <c r="L61" i="5"/>
  <c r="F61" i="5"/>
  <c r="A61" i="5"/>
  <c r="B61" i="5"/>
  <c r="D61" i="5"/>
  <c r="E61" i="5" s="1"/>
  <c r="H61" i="5" s="1"/>
  <c r="I61" i="5" l="1"/>
  <c r="J61" i="5" s="1"/>
  <c r="K61" i="5" s="1"/>
  <c r="G62" i="5" s="1"/>
  <c r="A62" i="5" l="1"/>
  <c r="C62" i="5"/>
  <c r="B62" i="5"/>
  <c r="F62" i="5"/>
  <c r="L62" i="5"/>
  <c r="D62" i="5"/>
  <c r="E62" i="5" s="1"/>
  <c r="I62" i="5" s="1"/>
  <c r="H62" i="5" l="1"/>
  <c r="J62" i="5" s="1"/>
  <c r="K62" i="5" s="1"/>
  <c r="G63" i="5" s="1"/>
  <c r="F63" i="5" s="1"/>
  <c r="C63" i="5" l="1"/>
  <c r="L63" i="5"/>
  <c r="B63" i="5"/>
  <c r="A63" i="5"/>
  <c r="D63" i="5" s="1"/>
  <c r="E63" i="5" s="1"/>
  <c r="I63" i="5" l="1"/>
  <c r="H63" i="5"/>
  <c r="J63" i="5" s="1"/>
  <c r="K63" i="5" s="1"/>
  <c r="G64" i="5" s="1"/>
  <c r="L64" i="5" l="1"/>
  <c r="F64" i="5"/>
  <c r="B64" i="5"/>
  <c r="C64" i="5"/>
  <c r="A64" i="5"/>
  <c r="D64" i="5" l="1"/>
  <c r="E64" i="5" s="1"/>
  <c r="H64" i="5" s="1"/>
  <c r="I64" i="5" l="1"/>
  <c r="J64" i="5" s="1"/>
  <c r="K64" i="5" s="1"/>
  <c r="G65" i="5" s="1"/>
  <c r="C65" i="5" l="1"/>
  <c r="L65" i="5"/>
  <c r="A65" i="5"/>
  <c r="B65" i="5"/>
  <c r="F65" i="5"/>
  <c r="D65" i="5" l="1"/>
  <c r="E65" i="5" s="1"/>
  <c r="H65" i="5" s="1"/>
  <c r="I65" i="5" l="1"/>
  <c r="J65" i="5"/>
  <c r="K65" i="5" s="1"/>
  <c r="G66" i="5" s="1"/>
  <c r="A66" i="5" s="1"/>
  <c r="C66" i="5" l="1"/>
  <c r="F66" i="5"/>
  <c r="B66" i="5"/>
  <c r="D66" i="5" s="1"/>
  <c r="E66" i="5" s="1"/>
  <c r="L66" i="5"/>
  <c r="H66" i="5" l="1"/>
  <c r="I66" i="5"/>
  <c r="J66" i="5" l="1"/>
  <c r="K66" i="5" s="1"/>
  <c r="G67" i="5" s="1"/>
  <c r="L67" i="5" s="1"/>
  <c r="A67" i="5"/>
  <c r="C67" i="5"/>
  <c r="B67" i="5"/>
  <c r="F67" i="5"/>
  <c r="D67" i="5"/>
  <c r="E67" i="5" s="1"/>
  <c r="I67" i="5" l="1"/>
  <c r="H67" i="5"/>
  <c r="J67" i="5" l="1"/>
  <c r="K67" i="5" s="1"/>
  <c r="G68" i="5" s="1"/>
  <c r="L68" i="5" s="1"/>
  <c r="C68" i="5"/>
  <c r="A68" i="5"/>
  <c r="B68" i="5" l="1"/>
  <c r="F68" i="5"/>
  <c r="D68" i="5"/>
  <c r="E68" i="5" s="1"/>
  <c r="I68" i="5" s="1"/>
  <c r="H68" i="5" l="1"/>
  <c r="J68" i="5" s="1"/>
  <c r="K68" i="5" s="1"/>
  <c r="G69" i="5" s="1"/>
  <c r="A69" i="5" l="1"/>
  <c r="L69" i="5"/>
  <c r="F69" i="5"/>
  <c r="B69" i="5"/>
  <c r="C69" i="5"/>
  <c r="D69" i="5" l="1"/>
  <c r="E69" i="5" s="1"/>
  <c r="H69" i="5" s="1"/>
  <c r="I69" i="5" l="1"/>
  <c r="J69" i="5"/>
  <c r="K69" i="5" s="1"/>
  <c r="G70" i="5" s="1"/>
  <c r="C70" i="5" l="1"/>
  <c r="F70" i="5"/>
  <c r="A70" i="5"/>
  <c r="L70" i="5"/>
  <c r="B70" i="5"/>
  <c r="D70" i="5" l="1"/>
  <c r="E70" i="5" s="1"/>
  <c r="I70" i="5" s="1"/>
  <c r="H70" i="5" l="1"/>
  <c r="J70" i="5" s="1"/>
  <c r="K70" i="5" s="1"/>
  <c r="G71" i="5" s="1"/>
  <c r="C71" i="5" l="1"/>
  <c r="L71" i="5"/>
  <c r="A71" i="5"/>
  <c r="B71" i="5"/>
  <c r="F71" i="5"/>
  <c r="D71" i="5" l="1"/>
  <c r="E71" i="5" s="1"/>
  <c r="I71" i="5" s="1"/>
  <c r="H71" i="5" l="1"/>
  <c r="J71" i="5" s="1"/>
  <c r="K71" i="5" s="1"/>
  <c r="G72" i="5" s="1"/>
  <c r="L72" i="5" s="1"/>
  <c r="F72" i="5" l="1"/>
  <c r="B72" i="5"/>
  <c r="A72" i="5"/>
  <c r="C72" i="5"/>
  <c r="D72" i="5" l="1"/>
  <c r="E72" i="5" s="1"/>
  <c r="H72" i="5" l="1"/>
  <c r="I72" i="5"/>
  <c r="J72" i="5" l="1"/>
  <c r="K72" i="5" s="1"/>
  <c r="G73" i="5" s="1"/>
  <c r="C73" i="5" l="1"/>
  <c r="B73" i="5"/>
  <c r="A73" i="5"/>
  <c r="L73" i="5"/>
  <c r="F73" i="5"/>
  <c r="D73" i="5"/>
  <c r="E73" i="5" s="1"/>
  <c r="H73" i="5" l="1"/>
  <c r="I73" i="5"/>
  <c r="J73" i="5" l="1"/>
  <c r="K73" i="5" s="1"/>
  <c r="G74" i="5" s="1"/>
  <c r="L74" i="5" l="1"/>
  <c r="A74" i="5"/>
  <c r="C74" i="5"/>
  <c r="B74" i="5"/>
  <c r="D74" i="5" s="1"/>
  <c r="E74" i="5" s="1"/>
  <c r="F74" i="5"/>
  <c r="I74" i="5" l="1"/>
  <c r="H74" i="5"/>
  <c r="J74" i="5" s="1"/>
  <c r="K74" i="5" s="1"/>
  <c r="G75" i="5" s="1"/>
  <c r="C75" i="5" s="1"/>
  <c r="B75" i="5" l="1"/>
  <c r="A75" i="5"/>
  <c r="D75" i="5" s="1"/>
  <c r="E75" i="5" s="1"/>
  <c r="F75" i="5"/>
  <c r="L75" i="5"/>
  <c r="I75" i="5" l="1"/>
  <c r="H75" i="5"/>
  <c r="J75" i="5" s="1"/>
  <c r="K75" i="5" s="1"/>
  <c r="G76" i="5" s="1"/>
  <c r="L76" i="5" s="1"/>
  <c r="C76" i="5" l="1"/>
  <c r="A76" i="5"/>
  <c r="B76" i="5"/>
  <c r="F76" i="5"/>
  <c r="D76" i="5" l="1"/>
  <c r="E76" i="5" s="1"/>
  <c r="I76" i="5" l="1"/>
  <c r="H76" i="5"/>
  <c r="J76" i="5" s="1"/>
  <c r="K76" i="5" s="1"/>
  <c r="G77" i="5" s="1"/>
  <c r="C77" i="5" l="1"/>
  <c r="A77" i="5"/>
  <c r="F77" i="5"/>
  <c r="B77" i="5"/>
  <c r="D77" i="5" s="1"/>
  <c r="E77" i="5" s="1"/>
  <c r="H77" i="5" s="1"/>
  <c r="L77" i="5"/>
  <c r="I77" i="5" l="1"/>
  <c r="J77" i="5" s="1"/>
  <c r="K77" i="5" s="1"/>
  <c r="G78" i="5" s="1"/>
  <c r="B78" i="5" l="1"/>
  <c r="C78" i="5"/>
  <c r="F78" i="5"/>
  <c r="L78" i="5"/>
  <c r="A78" i="5"/>
  <c r="D78" i="5"/>
  <c r="E78" i="5" s="1"/>
  <c r="I78" i="5" s="1"/>
  <c r="H78" i="5" l="1"/>
  <c r="J78" i="5"/>
  <c r="K78" i="5" s="1"/>
  <c r="G79" i="5" s="1"/>
  <c r="L79" i="5" s="1"/>
  <c r="B79" i="5"/>
  <c r="C79" i="5"/>
  <c r="A79" i="5"/>
  <c r="F79" i="5" l="1"/>
  <c r="D79" i="5"/>
  <c r="E79" i="5" s="1"/>
  <c r="I79" i="5" l="1"/>
  <c r="H79" i="5"/>
  <c r="J79" i="5" s="1"/>
  <c r="K79" i="5" s="1"/>
  <c r="G80" i="5" s="1"/>
  <c r="L80" i="5" l="1"/>
  <c r="F80" i="5"/>
  <c r="A80" i="5"/>
  <c r="C80" i="5"/>
  <c r="B80" i="5"/>
  <c r="D80" i="5" l="1"/>
  <c r="E80" i="5" s="1"/>
  <c r="H80" i="5" s="1"/>
  <c r="I80" i="5" l="1"/>
  <c r="J80" i="5" s="1"/>
  <c r="K80" i="5" s="1"/>
  <c r="G81" i="5" s="1"/>
  <c r="L81" i="5" l="1"/>
  <c r="F81" i="5"/>
  <c r="A81" i="5"/>
  <c r="B81" i="5"/>
  <c r="C81" i="5"/>
  <c r="D81" i="5" l="1"/>
  <c r="E81" i="5" s="1"/>
  <c r="H81" i="5" l="1"/>
  <c r="I81" i="5"/>
  <c r="J81" i="5" l="1"/>
  <c r="K81" i="5" s="1"/>
  <c r="G82" i="5" s="1"/>
  <c r="L82" i="5" l="1"/>
  <c r="F82" i="5"/>
  <c r="C82" i="5"/>
  <c r="B82" i="5"/>
  <c r="A82" i="5"/>
  <c r="D82" i="5" l="1"/>
  <c r="E82" i="5" s="1"/>
  <c r="I82" i="5" l="1"/>
  <c r="H82" i="5"/>
  <c r="J82" i="5" s="1"/>
  <c r="K82" i="5" s="1"/>
  <c r="G83" i="5" s="1"/>
  <c r="L83" i="5" l="1"/>
  <c r="F83" i="5"/>
  <c r="A83" i="5"/>
  <c r="B83" i="5"/>
  <c r="C83" i="5"/>
  <c r="D83" i="5" l="1"/>
  <c r="E83" i="5" s="1"/>
  <c r="I83" i="5" l="1"/>
  <c r="H83" i="5"/>
  <c r="J83" i="5" s="1"/>
  <c r="K83" i="5" s="1"/>
  <c r="G84" i="5" s="1"/>
  <c r="L84" i="5" l="1"/>
  <c r="F84" i="5"/>
  <c r="B84" i="5"/>
  <c r="C84" i="5"/>
  <c r="A84" i="5"/>
  <c r="D84" i="5" l="1"/>
  <c r="E84" i="5" s="1"/>
  <c r="H84" i="5" l="1"/>
  <c r="I84" i="5"/>
  <c r="J84" i="5" l="1"/>
  <c r="K84" i="5" s="1"/>
  <c r="G85" i="5" s="1"/>
  <c r="F85" i="5" s="1"/>
  <c r="B85" i="5" l="1"/>
  <c r="C85" i="5"/>
  <c r="L85" i="5"/>
  <c r="A85" i="5"/>
  <c r="D85" i="5" s="1"/>
  <c r="E85" i="5" s="1"/>
  <c r="I85" i="5" l="1"/>
  <c r="H85" i="5"/>
  <c r="J85" i="5" s="1"/>
  <c r="K85" i="5" s="1"/>
  <c r="G86" i="5" s="1"/>
  <c r="L86" i="5" l="1"/>
  <c r="F86" i="5"/>
  <c r="B86" i="5"/>
  <c r="C86" i="5"/>
  <c r="A86" i="5"/>
  <c r="D86" i="5" l="1"/>
  <c r="E86" i="5" s="1"/>
  <c r="H86" i="5" s="1"/>
  <c r="I86" i="5" l="1"/>
  <c r="J86" i="5" s="1"/>
  <c r="K86" i="5" s="1"/>
  <c r="G87" i="5" s="1"/>
  <c r="A87" i="5" l="1"/>
  <c r="L87" i="5"/>
  <c r="F87" i="5"/>
  <c r="B87" i="5"/>
  <c r="D87" i="5" s="1"/>
  <c r="E87" i="5" s="1"/>
  <c r="I87" i="5" s="1"/>
  <c r="C87" i="5"/>
  <c r="H87" i="5" l="1"/>
  <c r="J87" i="5" s="1"/>
  <c r="K87" i="5" s="1"/>
  <c r="G88" i="5" s="1"/>
  <c r="L88" i="5" s="1"/>
  <c r="C88" i="5" l="1"/>
  <c r="A88" i="5"/>
  <c r="F88" i="5"/>
  <c r="B88" i="5"/>
  <c r="D88" i="5" l="1"/>
  <c r="E88" i="5" s="1"/>
  <c r="H88" i="5" s="1"/>
  <c r="I88" i="5" l="1"/>
  <c r="J88" i="5" s="1"/>
  <c r="K88" i="5" s="1"/>
  <c r="G89" i="5" s="1"/>
  <c r="B89" i="5" l="1"/>
  <c r="L89" i="5"/>
  <c r="F89" i="5"/>
  <c r="C89" i="5"/>
  <c r="A89" i="5"/>
  <c r="D89" i="5" s="1"/>
  <c r="E89" i="5" s="1"/>
  <c r="H89" i="5" s="1"/>
  <c r="I89" i="5" l="1"/>
  <c r="J89" i="5" s="1"/>
  <c r="K89" i="5" s="1"/>
  <c r="G90" i="5" s="1"/>
  <c r="A90" i="5" l="1"/>
  <c r="L90" i="5"/>
  <c r="B90" i="5"/>
  <c r="F90" i="5"/>
  <c r="D90" i="5"/>
  <c r="E90" i="5" s="1"/>
  <c r="I90" i="5" s="1"/>
  <c r="C90" i="5"/>
  <c r="H90" i="5" l="1"/>
  <c r="J90" i="5" s="1"/>
  <c r="K90" i="5" s="1"/>
  <c r="G91" i="5" s="1"/>
  <c r="C91" i="5" l="1"/>
  <c r="L91" i="5"/>
  <c r="A91" i="5"/>
  <c r="B91" i="5"/>
  <c r="F91" i="5"/>
  <c r="D91" i="5"/>
  <c r="E91" i="5" s="1"/>
  <c r="I91" i="5" l="1"/>
  <c r="H91" i="5"/>
  <c r="J91" i="5" s="1"/>
  <c r="K91" i="5" s="1"/>
  <c r="G92" i="5" s="1"/>
  <c r="L92" i="5" l="1"/>
  <c r="F92" i="5"/>
  <c r="C92" i="5"/>
  <c r="B92" i="5"/>
  <c r="A92" i="5"/>
  <c r="D92" i="5" l="1"/>
  <c r="E92" i="5" s="1"/>
  <c r="H92" i="5" s="1"/>
  <c r="I92" i="5" l="1"/>
  <c r="J92" i="5"/>
  <c r="K92" i="5" s="1"/>
  <c r="G93" i="5" s="1"/>
  <c r="A93" i="5" s="1"/>
  <c r="B93" i="5" l="1"/>
  <c r="F93" i="5"/>
  <c r="C93" i="5"/>
  <c r="L93" i="5"/>
  <c r="D93" i="5"/>
  <c r="E93" i="5" s="1"/>
  <c r="I93" i="5" s="1"/>
  <c r="H93" i="5" l="1"/>
  <c r="J93" i="5" s="1"/>
  <c r="K93" i="5" s="1"/>
  <c r="G94" i="5" s="1"/>
  <c r="C94" i="5" s="1"/>
  <c r="F94" i="5" l="1"/>
  <c r="A94" i="5"/>
  <c r="L94" i="5"/>
  <c r="B94" i="5"/>
  <c r="D94" i="5" s="1"/>
  <c r="E94" i="5" s="1"/>
  <c r="H94" i="5" l="1"/>
  <c r="I94" i="5"/>
  <c r="J94" i="5" l="1"/>
  <c r="K94" i="5" s="1"/>
  <c r="G95" i="5" s="1"/>
  <c r="B95" i="5" l="1"/>
  <c r="L95" i="5"/>
  <c r="F95" i="5"/>
  <c r="C95" i="5"/>
  <c r="A95" i="5"/>
  <c r="D95" i="5" s="1"/>
  <c r="E95" i="5" s="1"/>
  <c r="H95" i="5" l="1"/>
  <c r="I95" i="5"/>
  <c r="J95" i="5" l="1"/>
  <c r="K95" i="5" s="1"/>
  <c r="G96" i="5" s="1"/>
  <c r="L96" i="5" s="1"/>
  <c r="F96" i="5" l="1"/>
  <c r="B96" i="5"/>
  <c r="C96" i="5"/>
  <c r="A96" i="5"/>
  <c r="D96" i="5" s="1"/>
  <c r="E96" i="5" s="1"/>
  <c r="H96" i="5" s="1"/>
  <c r="I96" i="5" l="1"/>
  <c r="J96" i="5"/>
  <c r="K96" i="5" s="1"/>
  <c r="G97" i="5" s="1"/>
  <c r="L97" i="5" s="1"/>
  <c r="A97" i="5" l="1"/>
  <c r="C97" i="5"/>
  <c r="F97" i="5"/>
  <c r="B97" i="5"/>
  <c r="D97" i="5" s="1"/>
  <c r="E97" i="5" s="1"/>
  <c r="I97" i="5" l="1"/>
  <c r="H97" i="5"/>
  <c r="J97" i="5" s="1"/>
  <c r="K97" i="5" s="1"/>
  <c r="G98" i="5" s="1"/>
  <c r="L98" i="5" l="1"/>
  <c r="F98" i="5"/>
  <c r="A98" i="5"/>
  <c r="B98" i="5"/>
  <c r="D98" i="5" s="1"/>
  <c r="E98" i="5" s="1"/>
  <c r="C98" i="5"/>
  <c r="H98" i="5" l="1"/>
  <c r="I98" i="5"/>
  <c r="J98" i="5" l="1"/>
  <c r="K98" i="5" s="1"/>
  <c r="G99" i="5" s="1"/>
  <c r="L99" i="5" l="1"/>
  <c r="F99" i="5"/>
  <c r="A99" i="5"/>
  <c r="C99" i="5"/>
  <c r="B99" i="5"/>
  <c r="D99" i="5" l="1"/>
  <c r="E99" i="5" s="1"/>
  <c r="I99" i="5" l="1"/>
  <c r="H99" i="5"/>
  <c r="J99" i="5" s="1"/>
  <c r="K99" i="5" s="1"/>
  <c r="G100" i="5" s="1"/>
  <c r="L100" i="5" l="1"/>
  <c r="F100" i="5"/>
  <c r="C100" i="5"/>
  <c r="B100" i="5"/>
  <c r="A100" i="5"/>
  <c r="D100" i="5" l="1"/>
  <c r="E100" i="5" s="1"/>
  <c r="H100" i="5" l="1"/>
  <c r="I100" i="5"/>
  <c r="J100" i="5" l="1"/>
  <c r="K100" i="5" s="1"/>
  <c r="G101" i="5" s="1"/>
  <c r="L101" i="5" s="1"/>
  <c r="A101" i="5" l="1"/>
  <c r="F101" i="5"/>
  <c r="B101" i="5"/>
  <c r="D101" i="5" s="1"/>
  <c r="E101" i="5" s="1"/>
  <c r="C101" i="5"/>
  <c r="H101" i="5" l="1"/>
  <c r="I101" i="5"/>
  <c r="J101" i="5" l="1"/>
  <c r="K101" i="5" s="1"/>
  <c r="G102" i="5" s="1"/>
  <c r="L102" i="5" l="1"/>
  <c r="F102" i="5"/>
  <c r="A102" i="5"/>
  <c r="C102" i="5"/>
  <c r="B102" i="5"/>
  <c r="D102" i="5" l="1"/>
  <c r="E102" i="5" s="1"/>
  <c r="H102" i="5" l="1"/>
  <c r="I102" i="5"/>
  <c r="J102" i="5" l="1"/>
  <c r="K102" i="5" s="1"/>
  <c r="G103" i="5" s="1"/>
  <c r="L103" i="5" l="1"/>
  <c r="F103" i="5"/>
  <c r="B103" i="5"/>
  <c r="A103" i="5"/>
  <c r="D103" i="5" s="1"/>
  <c r="E103" i="5" s="1"/>
  <c r="C103" i="5"/>
  <c r="H103" i="5" l="1"/>
  <c r="I103" i="5"/>
  <c r="J103" i="5" l="1"/>
  <c r="K103" i="5" s="1"/>
  <c r="G104" i="5" s="1"/>
  <c r="L104" i="5" l="1"/>
  <c r="F104" i="5"/>
  <c r="B104" i="5"/>
  <c r="C104" i="5"/>
  <c r="A104" i="5"/>
  <c r="D104" i="5" l="1"/>
  <c r="E104" i="5" s="1"/>
  <c r="H104" i="5" l="1"/>
  <c r="I104" i="5"/>
  <c r="J104" i="5" l="1"/>
  <c r="K104" i="5" s="1"/>
  <c r="G105" i="5" s="1"/>
  <c r="L105" i="5" l="1"/>
  <c r="F105" i="5"/>
  <c r="A105" i="5"/>
  <c r="C105" i="5"/>
  <c r="B105" i="5"/>
  <c r="D105" i="5" l="1"/>
  <c r="E105" i="5" s="1"/>
  <c r="H105" i="5" s="1"/>
  <c r="I105" i="5" l="1"/>
  <c r="J105" i="5" s="1"/>
  <c r="K105" i="5" s="1"/>
  <c r="G106" i="5" s="1"/>
  <c r="C106" i="5" s="1"/>
  <c r="F106" i="5" l="1"/>
  <c r="L106" i="5"/>
  <c r="A106" i="5"/>
  <c r="B106" i="5"/>
  <c r="D106" i="5" l="1"/>
  <c r="E106" i="5" s="1"/>
  <c r="I106" i="5" s="1"/>
  <c r="H106" i="5" l="1"/>
  <c r="J106" i="5" s="1"/>
  <c r="K106" i="5" s="1"/>
  <c r="G107" i="5" s="1"/>
  <c r="A107" i="5" s="1"/>
  <c r="B107" i="5" l="1"/>
  <c r="D107" i="5" s="1"/>
  <c r="E107" i="5" s="1"/>
  <c r="C107" i="5"/>
  <c r="L107" i="5"/>
  <c r="F107" i="5"/>
  <c r="H107" i="5" l="1"/>
  <c r="I107" i="5"/>
  <c r="J107" i="5" l="1"/>
  <c r="K107" i="5" s="1"/>
  <c r="G108" i="5" s="1"/>
  <c r="L108" i="5" s="1"/>
  <c r="C108" i="5"/>
  <c r="A108" i="5" l="1"/>
  <c r="F108" i="5"/>
  <c r="B108" i="5"/>
  <c r="D108" i="5" l="1"/>
  <c r="E108" i="5" s="1"/>
  <c r="H108" i="5" l="1"/>
  <c r="I108" i="5"/>
  <c r="J108" i="5" l="1"/>
  <c r="K108" i="5" s="1"/>
  <c r="G109" i="5" s="1"/>
  <c r="A109" i="5"/>
  <c r="C109" i="5"/>
  <c r="L109" i="5"/>
  <c r="B109" i="5"/>
  <c r="D109" i="5" s="1"/>
  <c r="E109" i="5" s="1"/>
  <c r="I109" i="5" s="1"/>
  <c r="F109" i="5"/>
  <c r="H109" i="5" l="1"/>
  <c r="J109" i="5" s="1"/>
  <c r="K109" i="5" s="1"/>
  <c r="G110" i="5" s="1"/>
  <c r="C110" i="5" l="1"/>
  <c r="F110" i="5"/>
  <c r="B110" i="5"/>
  <c r="A110" i="5"/>
  <c r="D110" i="5" s="1"/>
  <c r="E110" i="5" s="1"/>
  <c r="I110" i="5" s="1"/>
  <c r="L110" i="5"/>
  <c r="H110" i="5" l="1"/>
  <c r="J110" i="5" s="1"/>
  <c r="K110" i="5" s="1"/>
  <c r="G111" i="5" s="1"/>
  <c r="B111" i="5" l="1"/>
  <c r="F111" i="5"/>
  <c r="L111" i="5"/>
  <c r="C111" i="5"/>
  <c r="A111" i="5"/>
  <c r="D111" i="5" s="1"/>
  <c r="E111" i="5" s="1"/>
  <c r="H111" i="5" s="1"/>
  <c r="I111" i="5" l="1"/>
  <c r="J111" i="5" s="1"/>
  <c r="K111" i="5" s="1"/>
  <c r="G112" i="5" s="1"/>
  <c r="F112" i="5" l="1"/>
  <c r="L112" i="5"/>
  <c r="C112" i="5"/>
  <c r="B112" i="5"/>
  <c r="A112" i="5"/>
  <c r="D112" i="5" s="1"/>
  <c r="E112" i="5" s="1"/>
  <c r="I112" i="5" s="1"/>
  <c r="H112" i="5" l="1"/>
  <c r="J112" i="5" s="1"/>
  <c r="K112" i="5" s="1"/>
  <c r="G113" i="5" s="1"/>
  <c r="C113" i="5" s="1"/>
  <c r="B113" i="5" l="1"/>
  <c r="A113" i="5"/>
  <c r="D113" i="5" s="1"/>
  <c r="E113" i="5" s="1"/>
  <c r="L113" i="5"/>
  <c r="F113" i="5"/>
  <c r="I113" i="5" l="1"/>
  <c r="H113" i="5"/>
  <c r="J113" i="5" s="1"/>
  <c r="K113" i="5" s="1"/>
  <c r="G114" i="5" s="1"/>
  <c r="B114" i="5" s="1"/>
  <c r="L114" i="5" l="1"/>
  <c r="F114" i="5"/>
  <c r="A114" i="5"/>
  <c r="D114" i="5" s="1"/>
  <c r="E114" i="5" s="1"/>
  <c r="I114" i="5" s="1"/>
  <c r="C114" i="5"/>
  <c r="H114" i="5" l="1"/>
  <c r="J114" i="5" s="1"/>
  <c r="K114" i="5" s="1"/>
  <c r="G115" i="5" s="1"/>
  <c r="L115" i="5" s="1"/>
  <c r="B115" i="5" l="1"/>
  <c r="C115" i="5"/>
  <c r="A115" i="5"/>
  <c r="F115" i="5"/>
  <c r="D115" i="5" l="1"/>
  <c r="E115" i="5" s="1"/>
  <c r="I115" i="5" l="1"/>
  <c r="H115" i="5"/>
  <c r="J115" i="5" s="1"/>
  <c r="K115" i="5" s="1"/>
  <c r="G116" i="5" s="1"/>
  <c r="A116" i="5" l="1"/>
  <c r="L116" i="5"/>
  <c r="F116" i="5"/>
  <c r="B116" i="5"/>
  <c r="C116" i="5"/>
  <c r="D116" i="5" l="1"/>
  <c r="E116" i="5" s="1"/>
  <c r="I116" i="5" s="1"/>
  <c r="H116" i="5"/>
  <c r="J116" i="5" l="1"/>
  <c r="K116" i="5" s="1"/>
  <c r="G117" i="5" s="1"/>
  <c r="L117" i="5" s="1"/>
  <c r="F117" i="5"/>
  <c r="A117" i="5"/>
  <c r="C117" i="5"/>
  <c r="B117" i="5"/>
  <c r="D117" i="5"/>
  <c r="E117" i="5" s="1"/>
  <c r="I117" i="5" l="1"/>
  <c r="H117" i="5"/>
  <c r="J117" i="5" s="1"/>
  <c r="K117" i="5" s="1"/>
  <c r="G118" i="5" s="1"/>
  <c r="L118" i="5" l="1"/>
  <c r="F118" i="5"/>
  <c r="A118" i="5"/>
  <c r="C118" i="5"/>
  <c r="B118" i="5"/>
  <c r="D118" i="5" l="1"/>
  <c r="E118" i="5" s="1"/>
  <c r="H118" i="5" s="1"/>
  <c r="I118" i="5" l="1"/>
  <c r="J118" i="5" s="1"/>
  <c r="K118" i="5" s="1"/>
  <c r="G119" i="5" s="1"/>
  <c r="C119" i="5" l="1"/>
  <c r="L119" i="5"/>
  <c r="B119" i="5"/>
  <c r="F119" i="5"/>
  <c r="A119" i="5"/>
  <c r="D119" i="5" s="1"/>
  <c r="E119" i="5" s="1"/>
  <c r="H119" i="5" l="1"/>
  <c r="I119" i="5"/>
  <c r="J119" i="5" l="1"/>
  <c r="K119" i="5" s="1"/>
  <c r="G120" i="5" s="1"/>
  <c r="A120" i="5" l="1"/>
  <c r="L120" i="5"/>
  <c r="B120" i="5"/>
  <c r="C120" i="5"/>
  <c r="F120" i="5"/>
  <c r="D120" i="5"/>
  <c r="E120" i="5" s="1"/>
  <c r="I120" i="5" l="1"/>
  <c r="H120" i="5"/>
  <c r="J120" i="5" s="1"/>
  <c r="K120" i="5" s="1"/>
  <c r="G121" i="5" s="1"/>
  <c r="B121" i="5" l="1"/>
  <c r="C121" i="5"/>
  <c r="L121" i="5"/>
  <c r="F121" i="5"/>
  <c r="A121" i="5"/>
  <c r="D121" i="5" s="1"/>
  <c r="E121" i="5" s="1"/>
  <c r="I121" i="5" s="1"/>
  <c r="H121" i="5" l="1"/>
  <c r="J121" i="5" s="1"/>
  <c r="K121" i="5" s="1"/>
  <c r="G122" i="5" s="1"/>
  <c r="A122" i="5" s="1"/>
  <c r="B122" i="5" l="1"/>
  <c r="D122" i="5" s="1"/>
  <c r="E122" i="5" s="1"/>
  <c r="I122" i="5" s="1"/>
  <c r="L122" i="5"/>
  <c r="C122" i="5"/>
  <c r="F122" i="5"/>
  <c r="H122" i="5" l="1"/>
  <c r="J122" i="5" s="1"/>
  <c r="K122" i="5" s="1"/>
  <c r="G123" i="5" s="1"/>
  <c r="L123" i="5" s="1"/>
  <c r="C123" i="5" l="1"/>
  <c r="B123" i="5"/>
  <c r="A123" i="5"/>
  <c r="F123" i="5"/>
  <c r="D123" i="5"/>
  <c r="E123" i="5" s="1"/>
  <c r="H123" i="5" l="1"/>
  <c r="I123" i="5"/>
  <c r="J123" i="5" l="1"/>
  <c r="K123" i="5" s="1"/>
  <c r="G124" i="5" s="1"/>
  <c r="L124" i="5" s="1"/>
  <c r="B124" i="5" l="1"/>
  <c r="C124" i="5"/>
  <c r="F124" i="5"/>
  <c r="A124" i="5"/>
  <c r="D124" i="5" s="1"/>
  <c r="E124" i="5" s="1"/>
  <c r="H124" i="5" s="1"/>
  <c r="I124" i="5" l="1"/>
  <c r="J124" i="5"/>
  <c r="K124" i="5" s="1"/>
  <c r="G125" i="5" s="1"/>
  <c r="A125" i="5" s="1"/>
  <c r="C125" i="5" l="1"/>
  <c r="F125" i="5"/>
  <c r="B125" i="5"/>
  <c r="D125" i="5" s="1"/>
  <c r="E125" i="5" s="1"/>
  <c r="L125" i="5"/>
  <c r="I125" i="5" l="1"/>
  <c r="H125" i="5"/>
  <c r="J125" i="5" l="1"/>
  <c r="K125" i="5" s="1"/>
  <c r="G126" i="5" s="1"/>
  <c r="B126" i="5" s="1"/>
  <c r="L126" i="5"/>
  <c r="C126" i="5"/>
  <c r="A126" i="5"/>
  <c r="D126" i="5" s="1"/>
  <c r="E126" i="5" s="1"/>
  <c r="F126" i="5"/>
  <c r="H126" i="5" l="1"/>
  <c r="I126" i="5"/>
  <c r="J126" i="5" l="1"/>
  <c r="K126" i="5" s="1"/>
  <c r="G127" i="5" s="1"/>
  <c r="L127" i="5" s="1"/>
  <c r="C127" i="5" l="1"/>
  <c r="A127" i="5"/>
  <c r="B127" i="5"/>
  <c r="F127" i="5"/>
  <c r="D127" i="5" l="1"/>
  <c r="E127" i="5" s="1"/>
  <c r="I127" i="5"/>
  <c r="H127" i="5"/>
  <c r="J127" i="5" s="1"/>
  <c r="K127" i="5" s="1"/>
  <c r="G128" i="5" s="1"/>
  <c r="L128" i="5" l="1"/>
  <c r="F128" i="5"/>
  <c r="C128" i="5"/>
  <c r="A128" i="5"/>
  <c r="B128" i="5"/>
  <c r="D128" i="5" l="1"/>
  <c r="E128" i="5" s="1"/>
  <c r="H128" i="5" s="1"/>
  <c r="I128" i="5" l="1"/>
  <c r="J128" i="5"/>
  <c r="K128" i="5" s="1"/>
  <c r="G129" i="5" s="1"/>
  <c r="L129" i="5" l="1"/>
  <c r="F129" i="5"/>
  <c r="C129" i="5"/>
  <c r="B129" i="5"/>
  <c r="A129" i="5"/>
  <c r="D129" i="5" l="1"/>
  <c r="E129" i="5" s="1"/>
  <c r="I129" i="5" l="1"/>
  <c r="H129" i="5"/>
  <c r="J129" i="5" s="1"/>
  <c r="K129" i="5" s="1"/>
  <c r="G130" i="5" s="1"/>
  <c r="L130" i="5" l="1"/>
  <c r="F130" i="5"/>
  <c r="A130" i="5"/>
  <c r="B130" i="5"/>
  <c r="C130" i="5"/>
  <c r="D130" i="5" l="1"/>
  <c r="E130" i="5" s="1"/>
  <c r="I130" i="5" s="1"/>
  <c r="H130" i="5" l="1"/>
  <c r="J130" i="5" s="1"/>
  <c r="K130" i="5" s="1"/>
  <c r="G131" i="5" s="1"/>
  <c r="C131" i="5" s="1"/>
  <c r="F131" i="5" l="1"/>
  <c r="L131" i="5"/>
  <c r="A131" i="5"/>
  <c r="B131" i="5"/>
  <c r="D131" i="5" l="1"/>
  <c r="E131" i="5" s="1"/>
  <c r="H131" i="5" s="1"/>
  <c r="I131" i="5" l="1"/>
  <c r="J131" i="5" s="1"/>
  <c r="K131" i="5" s="1"/>
  <c r="G132" i="5" s="1"/>
  <c r="L132" i="5" l="1"/>
  <c r="F132" i="5"/>
  <c r="B132" i="5"/>
  <c r="C132" i="5"/>
  <c r="A132" i="5"/>
  <c r="D132" i="5" s="1"/>
  <c r="E132" i="5" s="1"/>
  <c r="H132" i="5" s="1"/>
  <c r="I132" i="5" l="1"/>
  <c r="J132" i="5" s="1"/>
  <c r="K132" i="5" s="1"/>
  <c r="G133" i="5" s="1"/>
  <c r="B133" i="5" l="1"/>
  <c r="L133" i="5"/>
  <c r="C133" i="5"/>
  <c r="F133" i="5"/>
  <c r="A133" i="5"/>
  <c r="D133" i="5" s="1"/>
  <c r="E133" i="5" s="1"/>
  <c r="I133" i="5" l="1"/>
  <c r="H133" i="5"/>
  <c r="J133" i="5" s="1"/>
  <c r="K133" i="5" s="1"/>
  <c r="G134" i="5" s="1"/>
  <c r="A134" i="5" s="1"/>
  <c r="B134" i="5" l="1"/>
  <c r="L134" i="5"/>
  <c r="C134" i="5"/>
  <c r="F134" i="5"/>
  <c r="D134" i="5"/>
  <c r="E134" i="5" s="1"/>
  <c r="I134" i="5" l="1"/>
  <c r="H134" i="5"/>
  <c r="J134" i="5" s="1"/>
  <c r="K134" i="5" s="1"/>
  <c r="G135" i="5" s="1"/>
  <c r="L135" i="5" l="1"/>
  <c r="F135" i="5"/>
  <c r="A135" i="5"/>
  <c r="B135" i="5"/>
  <c r="C135" i="5"/>
  <c r="D135" i="5" l="1"/>
  <c r="E135" i="5" s="1"/>
  <c r="I135" i="5" l="1"/>
  <c r="H135" i="5"/>
  <c r="J135" i="5" s="1"/>
  <c r="K135" i="5" s="1"/>
  <c r="G136" i="5" s="1"/>
  <c r="L136" i="5" l="1"/>
  <c r="F136" i="5"/>
  <c r="C136" i="5"/>
  <c r="A136" i="5"/>
  <c r="B136" i="5"/>
  <c r="D136" i="5" l="1"/>
  <c r="E136" i="5" s="1"/>
  <c r="H136" i="5" s="1"/>
  <c r="I136" i="5" l="1"/>
  <c r="J136" i="5" s="1"/>
  <c r="K136" i="5" s="1"/>
  <c r="G137" i="5" s="1"/>
  <c r="B137" i="5" s="1"/>
  <c r="A137" i="5" l="1"/>
  <c r="D137" i="5" s="1"/>
  <c r="E137" i="5" s="1"/>
  <c r="H137" i="5" s="1"/>
  <c r="F137" i="5"/>
  <c r="C137" i="5"/>
  <c r="L137" i="5"/>
  <c r="I137" i="5" l="1"/>
  <c r="J137" i="5"/>
  <c r="K137" i="5" s="1"/>
  <c r="G138" i="5" s="1"/>
  <c r="A138" i="5" s="1"/>
  <c r="B138" i="5" l="1"/>
  <c r="F138" i="5"/>
  <c r="L138" i="5"/>
  <c r="C138" i="5"/>
  <c r="D138" i="5"/>
  <c r="E138" i="5" s="1"/>
  <c r="I138" i="5" l="1"/>
  <c r="H138" i="5"/>
  <c r="J138" i="5" s="1"/>
  <c r="K138" i="5" s="1"/>
  <c r="G139" i="5" s="1"/>
  <c r="L139" i="5" l="1"/>
  <c r="F139" i="5"/>
  <c r="A139" i="5"/>
  <c r="B139" i="5"/>
  <c r="C139" i="5"/>
  <c r="D139" i="5" l="1"/>
  <c r="E139" i="5" s="1"/>
  <c r="H139" i="5" l="1"/>
  <c r="I139" i="5"/>
  <c r="J139" i="5" l="1"/>
  <c r="K139" i="5" s="1"/>
  <c r="G140" i="5" s="1"/>
  <c r="L140" i="5" l="1"/>
  <c r="F140" i="5"/>
  <c r="B140" i="5"/>
  <c r="C140" i="5"/>
  <c r="A140" i="5"/>
  <c r="D140" i="5" l="1"/>
  <c r="E140" i="5" s="1"/>
  <c r="H140" i="5" s="1"/>
  <c r="I140" i="5" l="1"/>
  <c r="J140" i="5"/>
  <c r="K140" i="5" s="1"/>
  <c r="G141" i="5" s="1"/>
  <c r="A141" i="5" s="1"/>
  <c r="L141" i="5" l="1"/>
  <c r="C141" i="5"/>
  <c r="F141" i="5"/>
  <c r="B141" i="5"/>
  <c r="D141" i="5" s="1"/>
  <c r="E141" i="5" s="1"/>
  <c r="I141" i="5" s="1"/>
  <c r="H141" i="5" l="1"/>
  <c r="J141" i="5" s="1"/>
  <c r="K141" i="5" s="1"/>
  <c r="G142" i="5" s="1"/>
  <c r="C142" i="5" s="1"/>
  <c r="F142" i="5" l="1"/>
  <c r="A142" i="5"/>
  <c r="L142" i="5"/>
  <c r="B142" i="5"/>
  <c r="D142" i="5" l="1"/>
  <c r="E142" i="5" s="1"/>
  <c r="I142" i="5" s="1"/>
  <c r="H142" i="5" l="1"/>
  <c r="J142" i="5" s="1"/>
  <c r="K142" i="5" s="1"/>
  <c r="G143" i="5" s="1"/>
  <c r="B143" i="5" l="1"/>
  <c r="L143" i="5"/>
  <c r="F143" i="5"/>
  <c r="C143" i="5"/>
  <c r="A143" i="5"/>
  <c r="D143" i="5"/>
  <c r="E143" i="5" s="1"/>
  <c r="I143" i="5" l="1"/>
  <c r="H143" i="5"/>
  <c r="J143" i="5" s="1"/>
  <c r="K143" i="5" s="1"/>
  <c r="G144" i="5" s="1"/>
  <c r="L144" i="5" l="1"/>
  <c r="F144" i="5"/>
  <c r="A144" i="5"/>
  <c r="B144" i="5"/>
  <c r="C144" i="5"/>
  <c r="D144" i="5" l="1"/>
  <c r="E144" i="5" s="1"/>
  <c r="H144" i="5" s="1"/>
  <c r="I144" i="5" l="1"/>
  <c r="J144" i="5"/>
  <c r="K144" i="5" s="1"/>
  <c r="G145" i="5" s="1"/>
  <c r="C145" i="5" s="1"/>
  <c r="F145" i="5" l="1"/>
  <c r="L145" i="5"/>
  <c r="B145" i="5"/>
  <c r="A145" i="5"/>
  <c r="D145" i="5" s="1"/>
  <c r="E145" i="5" s="1"/>
  <c r="I145" i="5" s="1"/>
  <c r="H145" i="5" l="1"/>
  <c r="J145" i="5" s="1"/>
  <c r="K145" i="5" s="1"/>
  <c r="G146" i="5" s="1"/>
  <c r="L146" i="5" l="1"/>
  <c r="F146" i="5"/>
  <c r="C146" i="5"/>
  <c r="B146" i="5"/>
  <c r="A146" i="5"/>
  <c r="D146" i="5" l="1"/>
  <c r="E146" i="5" s="1"/>
  <c r="H146" i="5" l="1"/>
  <c r="I146" i="5"/>
  <c r="J146" i="5" l="1"/>
  <c r="K146" i="5" s="1"/>
  <c r="G147" i="5" s="1"/>
  <c r="L147" i="5" l="1"/>
  <c r="F147" i="5"/>
  <c r="A147" i="5"/>
  <c r="B147" i="5"/>
  <c r="C147" i="5"/>
  <c r="D147" i="5" l="1"/>
  <c r="E147" i="5" s="1"/>
  <c r="I147" i="5" l="1"/>
  <c r="H147" i="5"/>
  <c r="J147" i="5" s="1"/>
  <c r="K147" i="5" s="1"/>
  <c r="G148" i="5" s="1"/>
  <c r="L148" i="5" l="1"/>
  <c r="F148" i="5"/>
  <c r="C148" i="5"/>
  <c r="B148" i="5"/>
  <c r="A148" i="5"/>
  <c r="D148" i="5" l="1"/>
  <c r="E148" i="5" s="1"/>
  <c r="H148" i="5" l="1"/>
  <c r="I148" i="5"/>
  <c r="J148" i="5" l="1"/>
  <c r="K148" i="5" s="1"/>
  <c r="G149" i="5" s="1"/>
  <c r="L149" i="5" s="1"/>
  <c r="C149" i="5" l="1"/>
  <c r="B149" i="5"/>
  <c r="A149" i="5"/>
  <c r="D149" i="5" s="1"/>
  <c r="E149" i="5" s="1"/>
  <c r="F149" i="5"/>
  <c r="I149" i="5" l="1"/>
  <c r="H149" i="5"/>
  <c r="J149" i="5" s="1"/>
  <c r="K149" i="5" s="1"/>
  <c r="G150" i="5" s="1"/>
  <c r="L150" i="5" l="1"/>
  <c r="F150" i="5"/>
  <c r="C150" i="5"/>
  <c r="B150" i="5"/>
  <c r="A150" i="5"/>
  <c r="D150" i="5" l="1"/>
  <c r="E150" i="5" s="1"/>
  <c r="H150" i="5" s="1"/>
  <c r="I150" i="5" l="1"/>
  <c r="J150" i="5" s="1"/>
  <c r="K150" i="5" s="1"/>
  <c r="G151" i="5" s="1"/>
  <c r="B151" i="5" l="1"/>
  <c r="L151" i="5"/>
  <c r="C151" i="5"/>
  <c r="F151" i="5"/>
  <c r="A151" i="5"/>
  <c r="D151" i="5" s="1"/>
  <c r="E151" i="5" s="1"/>
  <c r="I151" i="5" l="1"/>
  <c r="H151" i="5"/>
  <c r="J151" i="5" s="1"/>
  <c r="K151" i="5" s="1"/>
  <c r="G152" i="5" s="1"/>
  <c r="A152" i="5" s="1"/>
  <c r="L152" i="5" l="1"/>
  <c r="C152" i="5"/>
  <c r="B152" i="5"/>
  <c r="D152" i="5" s="1"/>
  <c r="E152" i="5" s="1"/>
  <c r="F152" i="5"/>
  <c r="I152" i="5" l="1"/>
  <c r="H152" i="5"/>
  <c r="J152" i="5" s="1"/>
  <c r="K152" i="5" s="1"/>
  <c r="G153" i="5" s="1"/>
  <c r="L153" i="5" l="1"/>
  <c r="F153" i="5"/>
  <c r="A153" i="5"/>
  <c r="B153" i="5"/>
  <c r="C153" i="5"/>
  <c r="D153" i="5" l="1"/>
  <c r="E153" i="5" s="1"/>
  <c r="I153" i="5" l="1"/>
  <c r="H153" i="5"/>
  <c r="J153" i="5" s="1"/>
  <c r="K153" i="5" s="1"/>
  <c r="G154" i="5" s="1"/>
  <c r="L154" i="5" l="1"/>
  <c r="F154" i="5"/>
  <c r="B154" i="5"/>
  <c r="C154" i="5"/>
  <c r="A154" i="5"/>
  <c r="D154" i="5" l="1"/>
  <c r="E154" i="5" s="1"/>
  <c r="H154" i="5" s="1"/>
  <c r="I154" i="5" l="1"/>
  <c r="J154" i="5"/>
  <c r="K154" i="5" s="1"/>
  <c r="G155" i="5" s="1"/>
  <c r="L155" i="5" l="1"/>
  <c r="F155" i="5"/>
  <c r="B155" i="5"/>
  <c r="A155" i="5"/>
  <c r="C155" i="5"/>
  <c r="D155" i="5" l="1"/>
  <c r="E155" i="5" s="1"/>
  <c r="H155" i="5" l="1"/>
  <c r="I155" i="5"/>
  <c r="J155" i="5" l="1"/>
  <c r="K155" i="5" s="1"/>
  <c r="G156" i="5" s="1"/>
  <c r="L156" i="5" s="1"/>
  <c r="B156" i="5" l="1"/>
  <c r="C156" i="5"/>
  <c r="A156" i="5"/>
  <c r="D156" i="5" s="1"/>
  <c r="E156" i="5" s="1"/>
  <c r="I156" i="5" s="1"/>
  <c r="F156" i="5"/>
  <c r="H156" i="5" l="1"/>
  <c r="J156" i="5" s="1"/>
  <c r="K156" i="5" s="1"/>
  <c r="G157" i="5" s="1"/>
  <c r="L157" i="5" l="1"/>
  <c r="F157" i="5"/>
  <c r="A157" i="5"/>
  <c r="C157" i="5"/>
  <c r="B157" i="5"/>
  <c r="D157" i="5" l="1"/>
  <c r="E157" i="5" s="1"/>
  <c r="I157" i="5" l="1"/>
  <c r="H157" i="5"/>
  <c r="J157" i="5" s="1"/>
  <c r="K157" i="5" s="1"/>
  <c r="G158" i="5" s="1"/>
  <c r="L158" i="5" l="1"/>
  <c r="F158" i="5"/>
  <c r="B158" i="5"/>
  <c r="C158" i="5"/>
  <c r="A158" i="5"/>
  <c r="D158" i="5" l="1"/>
  <c r="E158" i="5" s="1"/>
  <c r="H158" i="5" l="1"/>
  <c r="I158" i="5"/>
  <c r="J158" i="5" l="1"/>
  <c r="K158" i="5" s="1"/>
  <c r="G159" i="5" s="1"/>
  <c r="L159" i="5" l="1"/>
  <c r="F159" i="5"/>
  <c r="A159" i="5"/>
  <c r="C159" i="5"/>
  <c r="B159" i="5"/>
  <c r="D159" i="5" l="1"/>
  <c r="E159" i="5" s="1"/>
  <c r="I159" i="5" l="1"/>
  <c r="H159" i="5"/>
  <c r="J159" i="5" s="1"/>
  <c r="K159" i="5" s="1"/>
  <c r="G160" i="5" s="1"/>
  <c r="L160" i="5" l="1"/>
  <c r="F160" i="5"/>
  <c r="B160" i="5"/>
  <c r="A160" i="5"/>
  <c r="D160" i="5" s="1"/>
  <c r="E160" i="5" s="1"/>
  <c r="C160" i="5"/>
  <c r="I160" i="5" l="1"/>
  <c r="H160" i="5"/>
  <c r="J160" i="5" s="1"/>
  <c r="K160" i="5" s="1"/>
  <c r="G161" i="5" s="1"/>
  <c r="L161" i="5" l="1"/>
  <c r="F161" i="5"/>
  <c r="A161" i="5"/>
  <c r="C161" i="5"/>
  <c r="B161" i="5"/>
  <c r="D161" i="5" l="1"/>
  <c r="E161" i="5" s="1"/>
  <c r="I161" i="5" l="1"/>
  <c r="H161" i="5"/>
  <c r="J161" i="5" s="1"/>
  <c r="K161" i="5" s="1"/>
  <c r="G162" i="5" s="1"/>
  <c r="L162" i="5" l="1"/>
  <c r="F162" i="5"/>
  <c r="C162" i="5"/>
  <c r="B162" i="5"/>
  <c r="A162" i="5"/>
  <c r="D162" i="5" l="1"/>
  <c r="E162" i="5" s="1"/>
  <c r="H162" i="5" s="1"/>
  <c r="I162" i="5" l="1"/>
  <c r="J162" i="5"/>
  <c r="K162" i="5" s="1"/>
  <c r="G163" i="5" s="1"/>
  <c r="L163" i="5" l="1"/>
  <c r="F163" i="5"/>
  <c r="C163" i="5"/>
  <c r="A163" i="5"/>
  <c r="B163" i="5"/>
  <c r="D163" i="5" l="1"/>
  <c r="E163" i="5" s="1"/>
  <c r="I163" i="5" l="1"/>
  <c r="H163" i="5"/>
  <c r="J163" i="5" s="1"/>
  <c r="K163" i="5" s="1"/>
  <c r="G164" i="5" s="1"/>
  <c r="L164" i="5" l="1"/>
  <c r="F164" i="5"/>
  <c r="B164" i="5"/>
  <c r="A164" i="5"/>
  <c r="D164" i="5" s="1"/>
  <c r="E164" i="5" s="1"/>
  <c r="C164" i="5"/>
  <c r="H164" i="5" l="1"/>
  <c r="I164" i="5"/>
  <c r="J164" i="5" l="1"/>
  <c r="K164" i="5" s="1"/>
  <c r="G165" i="5" s="1"/>
  <c r="C165" i="5" s="1"/>
  <c r="F165" i="5"/>
  <c r="L165" i="5" l="1"/>
  <c r="A165" i="5"/>
  <c r="B165" i="5"/>
  <c r="D165" i="5" s="1"/>
  <c r="E165" i="5" s="1"/>
  <c r="I165" i="5" s="1"/>
  <c r="H165" i="5" l="1"/>
  <c r="J165" i="5" s="1"/>
  <c r="K165" i="5" s="1"/>
  <c r="G166" i="5" s="1"/>
  <c r="A166" i="5" l="1"/>
  <c r="C166" i="5"/>
  <c r="F166" i="5"/>
  <c r="L166" i="5"/>
  <c r="B166" i="5"/>
  <c r="D166" i="5"/>
  <c r="E166" i="5" s="1"/>
  <c r="I166" i="5" l="1"/>
  <c r="H166" i="5"/>
  <c r="J166" i="5" s="1"/>
  <c r="K166" i="5" s="1"/>
  <c r="G167" i="5" s="1"/>
  <c r="L167" i="5" l="1"/>
  <c r="F167" i="5"/>
  <c r="A167" i="5"/>
  <c r="B167" i="5"/>
  <c r="C167" i="5"/>
  <c r="D167" i="5" l="1"/>
  <c r="E167" i="5" s="1"/>
  <c r="I167" i="5" l="1"/>
  <c r="H167" i="5"/>
  <c r="J167" i="5" s="1"/>
  <c r="K167" i="5" s="1"/>
  <c r="G168" i="5" s="1"/>
  <c r="L168" i="5" l="1"/>
  <c r="F168" i="5"/>
  <c r="C168" i="5"/>
  <c r="A168" i="5"/>
  <c r="B168" i="5"/>
  <c r="D168" i="5" l="1"/>
  <c r="E168" i="5" s="1"/>
  <c r="H168" i="5" s="1"/>
  <c r="I168" i="5" l="1"/>
  <c r="J168" i="5"/>
  <c r="K168" i="5" s="1"/>
  <c r="G169" i="5" s="1"/>
  <c r="L169" i="5" l="1"/>
  <c r="F169" i="5"/>
  <c r="C169" i="5"/>
  <c r="B169" i="5"/>
  <c r="A169" i="5"/>
  <c r="D169" i="5" l="1"/>
  <c r="E169" i="5" s="1"/>
  <c r="I169" i="5" l="1"/>
  <c r="H169" i="5"/>
  <c r="J169" i="5" s="1"/>
  <c r="K169" i="5" s="1"/>
  <c r="G170" i="5" s="1"/>
  <c r="L170" i="5" l="1"/>
  <c r="F170" i="5"/>
  <c r="B170" i="5"/>
  <c r="A170" i="5"/>
  <c r="D170" i="5" s="1"/>
  <c r="E170" i="5" s="1"/>
  <c r="C170" i="5"/>
  <c r="I170" i="5" l="1"/>
  <c r="H170" i="5"/>
  <c r="J170" i="5" s="1"/>
  <c r="K170" i="5" s="1"/>
  <c r="G171" i="5" s="1"/>
  <c r="C171" i="5" s="1"/>
  <c r="A171" i="5" l="1"/>
  <c r="L171" i="5"/>
  <c r="F171" i="5"/>
  <c r="B171" i="5"/>
  <c r="D171" i="5" l="1"/>
  <c r="E171" i="5" s="1"/>
  <c r="H171" i="5" l="1"/>
  <c r="I171" i="5"/>
  <c r="J171" i="5" l="1"/>
  <c r="K171" i="5" s="1"/>
  <c r="G172" i="5" s="1"/>
  <c r="L172" i="5" s="1"/>
  <c r="B172" i="5" l="1"/>
  <c r="C172" i="5"/>
  <c r="F172" i="5"/>
  <c r="A172" i="5"/>
  <c r="D172" i="5" s="1"/>
  <c r="E172" i="5" s="1"/>
  <c r="H172" i="5" l="1"/>
  <c r="I172" i="5"/>
  <c r="J172" i="5" l="1"/>
  <c r="K172" i="5" s="1"/>
  <c r="G173" i="5" s="1"/>
  <c r="L173" i="5" s="1"/>
  <c r="B173" i="5" l="1"/>
  <c r="A173" i="5"/>
  <c r="F173" i="5"/>
  <c r="C173" i="5"/>
  <c r="D173" i="5"/>
  <c r="E173" i="5" s="1"/>
  <c r="I173" i="5" l="1"/>
  <c r="H173" i="5"/>
  <c r="J173" i="5" l="1"/>
  <c r="K173" i="5" s="1"/>
  <c r="G174" i="5" s="1"/>
  <c r="L174" i="5" s="1"/>
  <c r="B174" i="5" l="1"/>
  <c r="C174" i="5"/>
  <c r="F174" i="5"/>
  <c r="A174" i="5"/>
  <c r="D174" i="5" s="1"/>
  <c r="E174" i="5" s="1"/>
  <c r="I174" i="5" s="1"/>
  <c r="H174" i="5" l="1"/>
  <c r="J174" i="5" s="1"/>
  <c r="K174" i="5" s="1"/>
  <c r="G175" i="5" s="1"/>
  <c r="L175" i="5" l="1"/>
  <c r="F175" i="5"/>
  <c r="C175" i="5"/>
  <c r="A175" i="5"/>
  <c r="B175" i="5"/>
  <c r="D175" i="5" l="1"/>
  <c r="E175" i="5" s="1"/>
  <c r="I175" i="5" l="1"/>
  <c r="H175" i="5"/>
  <c r="J175" i="5" s="1"/>
  <c r="K175" i="5" s="1"/>
  <c r="G176" i="5" s="1"/>
  <c r="L176" i="5" l="1"/>
  <c r="F176" i="5"/>
  <c r="A176" i="5"/>
  <c r="B176" i="5"/>
  <c r="D176" i="5" s="1"/>
  <c r="E176" i="5" s="1"/>
  <c r="C176" i="5"/>
  <c r="H176" i="5" l="1"/>
  <c r="I176" i="5"/>
  <c r="J176" i="5" l="1"/>
  <c r="K176" i="5" s="1"/>
  <c r="G177" i="5" s="1"/>
  <c r="C177" i="5" s="1"/>
  <c r="F177" i="5" l="1"/>
  <c r="L177" i="5"/>
  <c r="A177" i="5"/>
  <c r="B177" i="5"/>
  <c r="D177" i="5" l="1"/>
  <c r="E177" i="5" s="1"/>
  <c r="H177" i="5" s="1"/>
  <c r="I177" i="5" l="1"/>
  <c r="J177" i="5"/>
  <c r="K177" i="5" s="1"/>
  <c r="G178" i="5" s="1"/>
  <c r="A178" i="5" s="1"/>
  <c r="L178" i="5" l="1"/>
  <c r="C178" i="5"/>
  <c r="F178" i="5"/>
  <c r="B178" i="5"/>
  <c r="D178" i="5"/>
  <c r="E178" i="5" s="1"/>
  <c r="I178" i="5" s="1"/>
  <c r="H178" i="5" l="1"/>
  <c r="J178" i="5"/>
  <c r="K178" i="5" s="1"/>
  <c r="G179" i="5" s="1"/>
  <c r="L179" i="5" s="1"/>
  <c r="B179" i="5" l="1"/>
  <c r="C179" i="5"/>
  <c r="A179" i="5"/>
  <c r="F179" i="5"/>
  <c r="D179" i="5"/>
  <c r="E179" i="5" s="1"/>
  <c r="I179" i="5" l="1"/>
  <c r="H179" i="5"/>
  <c r="J179" i="5" s="1"/>
  <c r="K179" i="5" s="1"/>
  <c r="G180" i="5" s="1"/>
  <c r="L180" i="5" l="1"/>
  <c r="F180" i="5"/>
  <c r="B180" i="5"/>
  <c r="C180" i="5"/>
  <c r="A180" i="5"/>
  <c r="D180" i="5" l="1"/>
  <c r="E180" i="5" s="1"/>
  <c r="H180" i="5" l="1"/>
  <c r="I180" i="5"/>
  <c r="J180" i="5" l="1"/>
  <c r="K180" i="5" s="1"/>
  <c r="G181" i="5" s="1"/>
  <c r="L181" i="5" s="1"/>
  <c r="C181" i="5" l="1"/>
  <c r="A181" i="5"/>
  <c r="F181" i="5"/>
  <c r="B181" i="5"/>
  <c r="D181" i="5"/>
  <c r="E181" i="5" s="1"/>
  <c r="I181" i="5" l="1"/>
  <c r="H181" i="5"/>
  <c r="J181" i="5" s="1"/>
  <c r="K181" i="5" s="1"/>
  <c r="G182" i="5" s="1"/>
  <c r="L182" i="5" l="1"/>
  <c r="F182" i="5"/>
  <c r="B182" i="5"/>
  <c r="C182" i="5"/>
  <c r="A182" i="5"/>
  <c r="D182" i="5" l="1"/>
  <c r="E182" i="5" s="1"/>
  <c r="H182" i="5" s="1"/>
  <c r="I182" i="5" l="1"/>
  <c r="J182" i="5" s="1"/>
  <c r="K182" i="5" s="1"/>
  <c r="G183" i="5" s="1"/>
  <c r="C183" i="5" l="1"/>
  <c r="B183" i="5"/>
  <c r="A183" i="5"/>
  <c r="L183" i="5"/>
  <c r="F183" i="5"/>
  <c r="D183" i="5" l="1"/>
  <c r="E183" i="5" s="1"/>
  <c r="I183" i="5" s="1"/>
  <c r="H183" i="5"/>
  <c r="J183" i="5" l="1"/>
  <c r="K183" i="5" s="1"/>
  <c r="G184" i="5" s="1"/>
  <c r="L184" i="5" s="1"/>
  <c r="B184" i="5"/>
  <c r="C184" i="5"/>
  <c r="F184" i="5"/>
  <c r="A184" i="5"/>
  <c r="D184" i="5" s="1"/>
  <c r="E184" i="5" s="1"/>
  <c r="H184" i="5" s="1"/>
  <c r="I184" i="5" l="1"/>
  <c r="J184" i="5"/>
  <c r="K184" i="5" s="1"/>
  <c r="G185" i="5" s="1"/>
  <c r="A185" i="5" s="1"/>
  <c r="C185" i="5" l="1"/>
  <c r="B185" i="5"/>
  <c r="D185" i="5" s="1"/>
  <c r="E185" i="5" s="1"/>
  <c r="F185" i="5"/>
  <c r="L185" i="5"/>
  <c r="H185" i="5" l="1"/>
  <c r="I185" i="5"/>
  <c r="J185" i="5" l="1"/>
  <c r="K185" i="5" s="1"/>
  <c r="G186" i="5" s="1"/>
  <c r="C186" i="5" s="1"/>
  <c r="B186" i="5" l="1"/>
  <c r="L186" i="5"/>
  <c r="F186" i="5"/>
  <c r="A186" i="5"/>
  <c r="D186" i="5" s="1"/>
  <c r="E186" i="5" s="1"/>
  <c r="I186" i="5" s="1"/>
  <c r="H186" i="5" l="1"/>
  <c r="J186" i="5" s="1"/>
  <c r="K186" i="5" s="1"/>
  <c r="G187" i="5" s="1"/>
  <c r="L187" i="5" s="1"/>
  <c r="B187" i="5" l="1"/>
  <c r="A187" i="5"/>
  <c r="C187" i="5"/>
  <c r="F187" i="5"/>
  <c r="D187" i="5"/>
  <c r="E187" i="5" s="1"/>
  <c r="I187" i="5" l="1"/>
  <c r="H187" i="5"/>
  <c r="J187" i="5" s="1"/>
  <c r="K187" i="5" s="1"/>
  <c r="G188" i="5" s="1"/>
  <c r="L188" i="5" l="1"/>
  <c r="F188" i="5"/>
  <c r="B188" i="5"/>
  <c r="A188" i="5"/>
  <c r="D188" i="5" s="1"/>
  <c r="E188" i="5" s="1"/>
  <c r="C188" i="5"/>
  <c r="H188" i="5" l="1"/>
  <c r="I188" i="5"/>
  <c r="J188" i="5" l="1"/>
  <c r="K188" i="5" s="1"/>
  <c r="G189" i="5" s="1"/>
  <c r="L189" i="5" l="1"/>
  <c r="F189" i="5"/>
  <c r="B189" i="5"/>
  <c r="C189" i="5"/>
  <c r="A189" i="5"/>
  <c r="D189" i="5" l="1"/>
  <c r="E189" i="5" s="1"/>
  <c r="I189" i="5" l="1"/>
  <c r="H189" i="5"/>
  <c r="J189" i="5" s="1"/>
  <c r="K189" i="5" s="1"/>
  <c r="G190" i="5" s="1"/>
  <c r="L190" i="5" l="1"/>
  <c r="F190" i="5"/>
  <c r="A190" i="5"/>
  <c r="C190" i="5"/>
  <c r="B190" i="5"/>
  <c r="D190" i="5" l="1"/>
  <c r="E190" i="5" s="1"/>
  <c r="H190" i="5" s="1"/>
  <c r="I190" i="5" l="1"/>
  <c r="J190" i="5"/>
  <c r="K190" i="5" s="1"/>
  <c r="G191" i="5" s="1"/>
  <c r="B191" i="5" s="1"/>
  <c r="L191" i="5"/>
  <c r="F191" i="5"/>
  <c r="A191" i="5" l="1"/>
  <c r="D191" i="5" s="1"/>
  <c r="E191" i="5" s="1"/>
  <c r="H191" i="5" s="1"/>
  <c r="C191" i="5"/>
  <c r="I191" i="5" l="1"/>
  <c r="J191" i="5" s="1"/>
  <c r="K191" i="5" s="1"/>
  <c r="G192" i="5" s="1"/>
  <c r="A192" i="5" l="1"/>
  <c r="L192" i="5"/>
  <c r="F192" i="5"/>
  <c r="B192" i="5"/>
  <c r="C192" i="5"/>
  <c r="D192" i="5"/>
  <c r="E192" i="5" s="1"/>
  <c r="H192" i="5" l="1"/>
  <c r="I192" i="5"/>
  <c r="J192" i="5" l="1"/>
  <c r="K192" i="5" s="1"/>
  <c r="G193" i="5" s="1"/>
  <c r="L193" i="5" s="1"/>
  <c r="B193" i="5"/>
  <c r="C193" i="5"/>
  <c r="A193" i="5" l="1"/>
  <c r="F193" i="5"/>
  <c r="D193" i="5"/>
  <c r="E193" i="5" s="1"/>
  <c r="H193" i="5" l="1"/>
  <c r="I193" i="5"/>
  <c r="J193" i="5" l="1"/>
  <c r="K193" i="5" s="1"/>
  <c r="G194" i="5" s="1"/>
  <c r="L194" i="5" l="1"/>
  <c r="F194" i="5"/>
  <c r="C194" i="5"/>
  <c r="B194" i="5"/>
  <c r="A194" i="5"/>
  <c r="D194" i="5" l="1"/>
  <c r="E194" i="5" s="1"/>
  <c r="H194" i="5" s="1"/>
  <c r="I194" i="5" l="1"/>
  <c r="J194" i="5"/>
  <c r="K194" i="5" s="1"/>
  <c r="G195" i="5" s="1"/>
  <c r="A195" i="5" s="1"/>
  <c r="L195" i="5" l="1"/>
  <c r="B195" i="5"/>
  <c r="D195" i="5" s="1"/>
  <c r="E195" i="5" s="1"/>
  <c r="I195" i="5" s="1"/>
  <c r="F195" i="5"/>
  <c r="C195" i="5"/>
  <c r="H195" i="5" l="1"/>
  <c r="J195" i="5" s="1"/>
  <c r="K195" i="5" s="1"/>
  <c r="G196" i="5" s="1"/>
  <c r="C196" i="5" s="1"/>
  <c r="L196" i="5" l="1"/>
  <c r="A196" i="5"/>
  <c r="F196" i="5"/>
  <c r="B196" i="5"/>
  <c r="D196" i="5" l="1"/>
  <c r="E196" i="5" s="1"/>
  <c r="I196" i="5" s="1"/>
  <c r="H196" i="5" l="1"/>
  <c r="J196" i="5" s="1"/>
  <c r="K196" i="5" s="1"/>
  <c r="G197" i="5" s="1"/>
  <c r="F197" i="5" l="1"/>
  <c r="L197" i="5"/>
  <c r="C197" i="5"/>
  <c r="B197" i="5"/>
  <c r="A197" i="5"/>
  <c r="D197" i="5"/>
  <c r="E197" i="5" s="1"/>
  <c r="I197" i="5" l="1"/>
  <c r="H197" i="5"/>
  <c r="J197" i="5" l="1"/>
  <c r="K197" i="5" s="1"/>
  <c r="G198" i="5" s="1"/>
  <c r="F198" i="5" s="1"/>
  <c r="C198" i="5" l="1"/>
  <c r="B198" i="5"/>
  <c r="L198" i="5"/>
  <c r="A198" i="5"/>
  <c r="D198" i="5" s="1"/>
  <c r="E198" i="5" s="1"/>
  <c r="H198" i="5" l="1"/>
  <c r="I198" i="5"/>
  <c r="J198" i="5" l="1"/>
  <c r="K198" i="5" s="1"/>
  <c r="G199" i="5" s="1"/>
  <c r="A199" i="5" l="1"/>
  <c r="B199" i="5"/>
  <c r="D199" i="5" s="1"/>
  <c r="E199" i="5" s="1"/>
  <c r="I199" i="5" s="1"/>
  <c r="C199" i="5"/>
  <c r="L199" i="5"/>
  <c r="F199" i="5"/>
  <c r="H199" i="5" l="1"/>
  <c r="J199" i="5" s="1"/>
  <c r="K199" i="5" s="1"/>
  <c r="G200" i="5" s="1"/>
  <c r="L200" i="5" l="1"/>
  <c r="C200" i="5"/>
  <c r="B200" i="5"/>
  <c r="F200" i="5"/>
  <c r="A200" i="5"/>
  <c r="D200" i="5" l="1"/>
  <c r="E200" i="5" s="1"/>
  <c r="H200" i="5" s="1"/>
  <c r="I200" i="5" l="1"/>
  <c r="J200" i="5" s="1"/>
  <c r="K200" i="5" s="1"/>
  <c r="G201" i="5" s="1"/>
  <c r="B201" i="5" s="1"/>
  <c r="L201" i="5" l="1"/>
  <c r="C201" i="5"/>
  <c r="F201" i="5"/>
  <c r="A201" i="5"/>
  <c r="D201" i="5" s="1"/>
  <c r="E201" i="5" s="1"/>
  <c r="I201" i="5" s="1"/>
  <c r="H201" i="5" l="1"/>
  <c r="J201" i="5" s="1"/>
  <c r="K201" i="5" s="1"/>
  <c r="G202" i="5" s="1"/>
  <c r="A202" i="5" s="1"/>
  <c r="L202" i="5" l="1"/>
  <c r="B202" i="5"/>
  <c r="D202" i="5" s="1"/>
  <c r="E202" i="5" s="1"/>
  <c r="I202" i="5" s="1"/>
  <c r="C202" i="5"/>
  <c r="F202" i="5"/>
  <c r="H202" i="5" l="1"/>
  <c r="J202" i="5" s="1"/>
  <c r="K202" i="5" s="1"/>
  <c r="G203" i="5" s="1"/>
  <c r="A203" i="5" s="1"/>
  <c r="C203" i="5" l="1"/>
  <c r="L203" i="5"/>
  <c r="B203" i="5"/>
  <c r="D203" i="5" s="1"/>
  <c r="E203" i="5" s="1"/>
  <c r="I203" i="5" s="1"/>
  <c r="F203" i="5"/>
  <c r="H203" i="5" l="1"/>
  <c r="J203" i="5" s="1"/>
  <c r="K203" i="5" s="1"/>
  <c r="G204" i="5" s="1"/>
  <c r="L204" i="5" s="1"/>
  <c r="B204" i="5" l="1"/>
  <c r="F204" i="5"/>
  <c r="C204" i="5"/>
  <c r="A204" i="5"/>
  <c r="D204" i="5" s="1"/>
  <c r="E204" i="5" s="1"/>
  <c r="H204" i="5" s="1"/>
  <c r="I204" i="5" l="1"/>
  <c r="J204" i="5"/>
  <c r="K204" i="5" s="1"/>
  <c r="G205" i="5" s="1"/>
  <c r="L205" i="5" l="1"/>
  <c r="F205" i="5"/>
  <c r="C205" i="5"/>
  <c r="B205" i="5"/>
  <c r="A205" i="5"/>
  <c r="D205" i="5" l="1"/>
  <c r="E205" i="5" s="1"/>
  <c r="I205" i="5" l="1"/>
  <c r="H205" i="5"/>
  <c r="J205" i="5" s="1"/>
  <c r="K205" i="5" s="1"/>
  <c r="G206" i="5" s="1"/>
  <c r="L206" i="5" l="1"/>
  <c r="F206" i="5"/>
  <c r="A206" i="5"/>
  <c r="B206" i="5"/>
  <c r="C206" i="5"/>
  <c r="D206" i="5" l="1"/>
  <c r="E206" i="5" s="1"/>
  <c r="I206" i="5" s="1"/>
  <c r="H206" i="5" l="1"/>
  <c r="J206" i="5" s="1"/>
  <c r="K206" i="5" s="1"/>
  <c r="G207" i="5" s="1"/>
  <c r="B207" i="5" l="1"/>
  <c r="F207" i="5"/>
  <c r="L207" i="5"/>
  <c r="C207" i="5"/>
  <c r="A207" i="5"/>
  <c r="D207" i="5" s="1"/>
  <c r="E207" i="5" s="1"/>
  <c r="I207" i="5" s="1"/>
  <c r="H207" i="5" l="1"/>
  <c r="J207" i="5" s="1"/>
  <c r="K207" i="5" s="1"/>
  <c r="G208" i="5" s="1"/>
  <c r="C208" i="5" s="1"/>
  <c r="B208" i="5" l="1"/>
  <c r="F208" i="5"/>
  <c r="L208" i="5"/>
  <c r="A208" i="5"/>
  <c r="D208" i="5" s="1"/>
  <c r="E208" i="5" s="1"/>
  <c r="I208" i="5" l="1"/>
  <c r="H208" i="5"/>
  <c r="J208" i="5" s="1"/>
  <c r="K208" i="5" s="1"/>
  <c r="G209" i="5" s="1"/>
  <c r="L209" i="5" l="1"/>
  <c r="F209" i="5"/>
  <c r="C209" i="5"/>
  <c r="B209" i="5"/>
  <c r="A209" i="5"/>
  <c r="D209" i="5" l="1"/>
  <c r="E209" i="5" s="1"/>
  <c r="I209" i="5" l="1"/>
  <c r="H209" i="5"/>
  <c r="J209" i="5" s="1"/>
  <c r="K209" i="5" s="1"/>
  <c r="G210" i="5" s="1"/>
  <c r="L210" i="5" l="1"/>
  <c r="F210" i="5"/>
  <c r="B210" i="5"/>
  <c r="A210" i="5"/>
  <c r="D210" i="5" s="1"/>
  <c r="E210" i="5" s="1"/>
  <c r="C210" i="5"/>
  <c r="H210" i="5" l="1"/>
  <c r="I210" i="5"/>
  <c r="J210" i="5" l="1"/>
  <c r="K210" i="5" s="1"/>
  <c r="G211" i="5" s="1"/>
  <c r="C211" i="5" s="1"/>
  <c r="F211" i="5" l="1"/>
  <c r="L211" i="5"/>
  <c r="B211" i="5"/>
  <c r="A211" i="5"/>
  <c r="D211" i="5" s="1"/>
  <c r="E211" i="5" s="1"/>
  <c r="H211" i="5" l="1"/>
  <c r="I211" i="5"/>
  <c r="J211" i="5" l="1"/>
  <c r="K211" i="5" s="1"/>
  <c r="G212" i="5" s="1"/>
  <c r="L212" i="5" s="1"/>
  <c r="F212" i="5" l="1"/>
  <c r="C212" i="5"/>
  <c r="B212" i="5"/>
  <c r="A212" i="5"/>
  <c r="D212" i="5" s="1"/>
  <c r="E212" i="5" s="1"/>
  <c r="H212" i="5" s="1"/>
  <c r="I212" i="5" l="1"/>
  <c r="J212" i="5" s="1"/>
  <c r="K212" i="5" s="1"/>
  <c r="G213" i="5" s="1"/>
  <c r="L213" i="5" s="1"/>
  <c r="B213" i="5"/>
  <c r="A213" i="5"/>
  <c r="C213" i="5" l="1"/>
  <c r="F213" i="5"/>
  <c r="D213" i="5"/>
  <c r="E213" i="5" s="1"/>
  <c r="H213" i="5" s="1"/>
  <c r="I213" i="5" l="1"/>
  <c r="J213" i="5"/>
  <c r="K213" i="5" s="1"/>
  <c r="G214" i="5" s="1"/>
  <c r="A214" i="5" s="1"/>
  <c r="L214" i="5" l="1"/>
  <c r="F214" i="5"/>
  <c r="C214" i="5"/>
  <c r="B214" i="5"/>
  <c r="D214" i="5" s="1"/>
  <c r="E214" i="5" s="1"/>
  <c r="I214" i="5" s="1"/>
  <c r="H214" i="5" l="1"/>
  <c r="J214" i="5" s="1"/>
  <c r="K214" i="5" s="1"/>
  <c r="G215" i="5" s="1"/>
  <c r="F215" i="5" s="1"/>
  <c r="L215" i="5" l="1"/>
  <c r="A215" i="5"/>
  <c r="C215" i="5"/>
  <c r="B215" i="5"/>
  <c r="D215" i="5" l="1"/>
  <c r="E215" i="5" s="1"/>
  <c r="H215" i="5" l="1"/>
  <c r="I215" i="5"/>
  <c r="J215" i="5" l="1"/>
  <c r="K215" i="5" s="1"/>
  <c r="G216" i="5" s="1"/>
  <c r="L216" i="5" l="1"/>
  <c r="C216" i="5"/>
  <c r="A216" i="5"/>
  <c r="B216" i="5"/>
  <c r="F216" i="5"/>
  <c r="D216" i="5" l="1"/>
  <c r="E216" i="5" s="1"/>
  <c r="I216" i="5" s="1"/>
  <c r="H216" i="5"/>
  <c r="J216" i="5" s="1"/>
  <c r="K216" i="5" s="1"/>
  <c r="G217" i="5" s="1"/>
  <c r="B217" i="5" s="1"/>
  <c r="A217" i="5" l="1"/>
  <c r="C217" i="5"/>
  <c r="F217" i="5"/>
  <c r="L217" i="5"/>
  <c r="D217" i="5"/>
  <c r="E217" i="5" s="1"/>
  <c r="I217" i="5" s="1"/>
  <c r="H217" i="5" l="1"/>
  <c r="J217" i="5" s="1"/>
  <c r="K217" i="5" s="1"/>
  <c r="G218" i="5" s="1"/>
  <c r="A218" i="5" s="1"/>
  <c r="F218" i="5" l="1"/>
  <c r="L218" i="5"/>
  <c r="B218" i="5"/>
  <c r="D218" i="5" s="1"/>
  <c r="E218" i="5" s="1"/>
  <c r="H218" i="5" s="1"/>
  <c r="C218" i="5"/>
  <c r="I218" i="5" l="1"/>
  <c r="J218" i="5" s="1"/>
  <c r="K218" i="5" s="1"/>
  <c r="G219" i="5" s="1"/>
  <c r="B219" i="5" l="1"/>
  <c r="C219" i="5"/>
  <c r="F219" i="5"/>
  <c r="A219" i="5"/>
  <c r="D219" i="5" s="1"/>
  <c r="E219" i="5" s="1"/>
  <c r="H219" i="5" s="1"/>
  <c r="L219" i="5"/>
  <c r="I219" i="5" l="1"/>
  <c r="J219" i="5" s="1"/>
  <c r="K219" i="5" s="1"/>
  <c r="G220" i="5" s="1"/>
  <c r="F220" i="5" l="1"/>
  <c r="B220" i="5"/>
  <c r="A220" i="5"/>
  <c r="L220" i="5"/>
  <c r="C220" i="5"/>
  <c r="D220" i="5"/>
  <c r="E220" i="5" s="1"/>
  <c r="H220" i="5" l="1"/>
  <c r="I220" i="5"/>
  <c r="J220" i="5" l="1"/>
  <c r="K220" i="5" s="1"/>
  <c r="G221" i="5" s="1"/>
  <c r="L221" i="5" l="1"/>
  <c r="F221" i="5"/>
  <c r="C221" i="5"/>
  <c r="A221" i="5"/>
  <c r="D221" i="5" s="1"/>
  <c r="E221" i="5" s="1"/>
  <c r="B221" i="5"/>
  <c r="H221" i="5" l="1"/>
  <c r="I221" i="5"/>
  <c r="J221" i="5" l="1"/>
  <c r="K221" i="5" s="1"/>
  <c r="G222" i="5" s="1"/>
  <c r="B222" i="5" s="1"/>
  <c r="F222" i="5" l="1"/>
  <c r="C222" i="5"/>
  <c r="A222" i="5"/>
  <c r="D222" i="5" s="1"/>
  <c r="E222" i="5" s="1"/>
  <c r="L222" i="5"/>
  <c r="I222" i="5" l="1"/>
  <c r="H222" i="5"/>
  <c r="J222" i="5" s="1"/>
  <c r="K222" i="5" s="1"/>
  <c r="G223" i="5" s="1"/>
  <c r="L223" i="5" l="1"/>
  <c r="F223" i="5"/>
  <c r="B223" i="5"/>
  <c r="C223" i="5"/>
  <c r="A223" i="5"/>
  <c r="D223" i="5" l="1"/>
  <c r="E223" i="5" s="1"/>
  <c r="I223" i="5" s="1"/>
  <c r="H223" i="5" l="1"/>
  <c r="J223" i="5"/>
  <c r="K223" i="5" s="1"/>
  <c r="G224" i="5" s="1"/>
  <c r="L224" i="5" s="1"/>
  <c r="C224" i="5" l="1"/>
  <c r="B224" i="5"/>
  <c r="A224" i="5"/>
  <c r="F224" i="5"/>
  <c r="D224" i="5"/>
  <c r="E224" i="5" s="1"/>
  <c r="H224" i="5" s="1"/>
  <c r="I224" i="5" l="1"/>
  <c r="J224" i="5"/>
  <c r="K224" i="5" s="1"/>
  <c r="G225" i="5" s="1"/>
  <c r="B225" i="5" s="1"/>
  <c r="F225" i="5" l="1"/>
  <c r="L225" i="5"/>
  <c r="A225" i="5"/>
  <c r="D225" i="5" s="1"/>
  <c r="E225" i="5" s="1"/>
  <c r="C225" i="5"/>
  <c r="H225" i="5" l="1"/>
  <c r="I225" i="5"/>
  <c r="J225" i="5" l="1"/>
  <c r="K225" i="5" s="1"/>
  <c r="G226" i="5" s="1"/>
  <c r="L226" i="5" s="1"/>
  <c r="C226" i="5"/>
  <c r="B226" i="5"/>
  <c r="F226" i="5"/>
  <c r="A226" i="5" l="1"/>
  <c r="D226" i="5" s="1"/>
  <c r="E226" i="5" s="1"/>
  <c r="H226" i="5" l="1"/>
  <c r="I226" i="5"/>
  <c r="J226" i="5" l="1"/>
  <c r="K226" i="5" s="1"/>
  <c r="G227" i="5" s="1"/>
  <c r="C227" i="5" s="1"/>
  <c r="F227" i="5"/>
  <c r="L227" i="5"/>
  <c r="A227" i="5"/>
  <c r="B227" i="5"/>
  <c r="D227" i="5" s="1"/>
  <c r="E227" i="5" s="1"/>
  <c r="H227" i="5" s="1"/>
  <c r="I227" i="5" l="1"/>
  <c r="J227" i="5"/>
  <c r="K227" i="5" s="1"/>
  <c r="G228" i="5" s="1"/>
  <c r="C228" i="5" s="1"/>
  <c r="B228" i="5" l="1"/>
  <c r="L228" i="5"/>
  <c r="A228" i="5"/>
  <c r="D228" i="5" s="1"/>
  <c r="E228" i="5" s="1"/>
  <c r="H228" i="5" s="1"/>
  <c r="F228" i="5"/>
  <c r="I228" i="5" l="1"/>
  <c r="J228" i="5" s="1"/>
  <c r="K228" i="5" s="1"/>
  <c r="G229" i="5" s="1"/>
  <c r="B229" i="5" s="1"/>
  <c r="F229" i="5" l="1"/>
  <c r="A229" i="5"/>
  <c r="L229" i="5"/>
  <c r="C229" i="5"/>
  <c r="D229" i="5"/>
  <c r="E229" i="5" s="1"/>
  <c r="H229" i="5" s="1"/>
  <c r="I229" i="5" l="1"/>
  <c r="J229" i="5"/>
  <c r="K229" i="5" s="1"/>
  <c r="G230" i="5" s="1"/>
  <c r="C230" i="5" l="1"/>
  <c r="L230" i="5"/>
  <c r="F230" i="5"/>
  <c r="A230" i="5"/>
  <c r="B230" i="5"/>
  <c r="D230" i="5" l="1"/>
  <c r="E230" i="5" s="1"/>
  <c r="I230" i="5" s="1"/>
  <c r="H230" i="5" l="1"/>
  <c r="J230" i="5" s="1"/>
  <c r="K230" i="5" s="1"/>
  <c r="G231" i="5" s="1"/>
  <c r="L231" i="5" l="1"/>
  <c r="F231" i="5"/>
  <c r="A231" i="5"/>
  <c r="B231" i="5"/>
  <c r="C231" i="5"/>
  <c r="D231" i="5"/>
  <c r="E231" i="5" s="1"/>
  <c r="I231" i="5" l="1"/>
  <c r="H231" i="5"/>
  <c r="J231" i="5" s="1"/>
  <c r="K231" i="5" s="1"/>
  <c r="G232" i="5" s="1"/>
  <c r="L232" i="5" l="1"/>
  <c r="A232" i="5"/>
  <c r="B232" i="5"/>
  <c r="F232" i="5"/>
  <c r="C232" i="5"/>
  <c r="D232" i="5" l="1"/>
  <c r="E232" i="5" s="1"/>
  <c r="H232" i="5" l="1"/>
  <c r="I232" i="5"/>
  <c r="J232" i="5" l="1"/>
  <c r="K232" i="5" s="1"/>
  <c r="G233" i="5" s="1"/>
  <c r="C233" i="5" s="1"/>
  <c r="B233" i="5"/>
  <c r="A233" i="5" l="1"/>
  <c r="F233" i="5"/>
  <c r="L233" i="5"/>
  <c r="D233" i="5"/>
  <c r="E233" i="5" s="1"/>
  <c r="I233" i="5" l="1"/>
  <c r="H233" i="5"/>
  <c r="J233" i="5" s="1"/>
  <c r="K233" i="5" s="1"/>
  <c r="G234" i="5" s="1"/>
  <c r="A234" i="5" l="1"/>
  <c r="L234" i="5"/>
  <c r="F234" i="5"/>
  <c r="B234" i="5"/>
  <c r="D234" i="5" s="1"/>
  <c r="E234" i="5" s="1"/>
  <c r="H234" i="5" s="1"/>
  <c r="C234" i="5"/>
  <c r="I234" i="5" l="1"/>
  <c r="J234" i="5" s="1"/>
  <c r="K234" i="5" s="1"/>
  <c r="G235" i="5" s="1"/>
  <c r="L235" i="5" l="1"/>
  <c r="F235" i="5"/>
  <c r="C235" i="5"/>
  <c r="B235" i="5"/>
  <c r="A235" i="5"/>
  <c r="D235" i="5" l="1"/>
  <c r="E235" i="5" s="1"/>
  <c r="H235" i="5" l="1"/>
  <c r="I235" i="5"/>
  <c r="J235" i="5" l="1"/>
  <c r="K235" i="5" s="1"/>
  <c r="G236" i="5" s="1"/>
  <c r="F236" i="5" l="1"/>
  <c r="L236" i="5"/>
  <c r="B236" i="5"/>
  <c r="C236" i="5"/>
  <c r="A236" i="5"/>
  <c r="D236" i="5" l="1"/>
  <c r="E236" i="5" s="1"/>
  <c r="H236" i="5" l="1"/>
  <c r="I236" i="5"/>
  <c r="J236" i="5" l="1"/>
  <c r="K236" i="5" s="1"/>
  <c r="G237" i="5" s="1"/>
  <c r="L237" i="5" s="1"/>
  <c r="A237" i="5" l="1"/>
  <c r="F237" i="5"/>
  <c r="B237" i="5"/>
  <c r="C237" i="5"/>
  <c r="D237" i="5"/>
  <c r="E237" i="5" s="1"/>
  <c r="H237" i="5" l="1"/>
  <c r="I237" i="5"/>
  <c r="J237" i="5" l="1"/>
  <c r="K237" i="5" s="1"/>
  <c r="G238" i="5" s="1"/>
  <c r="F238" i="5" l="1"/>
  <c r="L238" i="5"/>
  <c r="C238" i="5"/>
  <c r="A238" i="5"/>
  <c r="B238" i="5"/>
  <c r="D238" i="5" l="1"/>
  <c r="E238" i="5" s="1"/>
  <c r="I238" i="5" l="1"/>
  <c r="H238" i="5"/>
  <c r="J238" i="5" s="1"/>
  <c r="K238" i="5" s="1"/>
  <c r="G239" i="5" s="1"/>
  <c r="F239" i="5" l="1"/>
  <c r="L239" i="5"/>
  <c r="C239" i="5"/>
  <c r="A239" i="5"/>
  <c r="B239" i="5"/>
  <c r="D239" i="5" l="1"/>
  <c r="E239" i="5" s="1"/>
  <c r="H239" i="5" l="1"/>
  <c r="I239" i="5"/>
  <c r="J239" i="5" l="1"/>
  <c r="K239" i="5" s="1"/>
  <c r="G240" i="5" s="1"/>
  <c r="F240" i="5" l="1"/>
  <c r="L240" i="5"/>
  <c r="A240" i="5"/>
  <c r="C240" i="5"/>
  <c r="B240" i="5"/>
  <c r="D240" i="5" s="1"/>
  <c r="E240" i="5" s="1"/>
  <c r="H240" i="5" l="1"/>
  <c r="I240" i="5"/>
  <c r="J240" i="5" l="1"/>
  <c r="K240" i="5" s="1"/>
  <c r="G241" i="5" s="1"/>
  <c r="L241" i="5" s="1"/>
  <c r="B241" i="5"/>
  <c r="A241" i="5"/>
  <c r="C241" i="5" l="1"/>
  <c r="F241" i="5"/>
  <c r="D241" i="5"/>
  <c r="E241" i="5" s="1"/>
  <c r="I241" i="5" l="1"/>
  <c r="H241" i="5"/>
  <c r="J241" i="5" s="1"/>
  <c r="K241" i="5" s="1"/>
  <c r="G242" i="5" s="1"/>
  <c r="L242" i="5" l="1"/>
  <c r="F242" i="5"/>
  <c r="B242" i="5"/>
  <c r="A242" i="5"/>
  <c r="C242" i="5"/>
  <c r="D242" i="5" l="1"/>
  <c r="E242" i="5" s="1"/>
  <c r="H242" i="5" l="1"/>
  <c r="I242" i="5"/>
  <c r="J242" i="5" l="1"/>
  <c r="K242" i="5" s="1"/>
  <c r="G243" i="5" s="1"/>
  <c r="L243" i="5" l="1"/>
  <c r="F243" i="5"/>
  <c r="A243" i="5"/>
  <c r="C243" i="5"/>
  <c r="B243" i="5"/>
  <c r="D243" i="5" l="1"/>
  <c r="E243" i="5" s="1"/>
  <c r="H243" i="5" l="1"/>
  <c r="I243" i="5"/>
  <c r="J243" i="5" l="1"/>
  <c r="K243" i="5" s="1"/>
  <c r="G244" i="5" s="1"/>
  <c r="L244" i="5" l="1"/>
  <c r="F244" i="5"/>
  <c r="C244" i="5"/>
  <c r="B244" i="5"/>
  <c r="A244" i="5"/>
  <c r="D244" i="5" l="1"/>
  <c r="E244" i="5" s="1"/>
  <c r="I244" i="5" l="1"/>
  <c r="H244" i="5"/>
  <c r="J244" i="5" s="1"/>
  <c r="K244" i="5" s="1"/>
  <c r="G245" i="5" s="1"/>
  <c r="L245" i="5" l="1"/>
  <c r="F245" i="5"/>
  <c r="B245" i="5"/>
  <c r="A245" i="5"/>
  <c r="D245" i="5" s="1"/>
  <c r="E245" i="5" s="1"/>
  <c r="H245" i="5" s="1"/>
  <c r="C245" i="5"/>
  <c r="I245" i="5" l="1"/>
  <c r="J245" i="5" s="1"/>
  <c r="K245" i="5" s="1"/>
  <c r="G246" i="5" s="1"/>
  <c r="L246" i="5" l="1"/>
  <c r="F246" i="5"/>
  <c r="B246" i="5"/>
  <c r="C246" i="5"/>
  <c r="A246" i="5"/>
  <c r="D246" i="5" l="1"/>
  <c r="E246" i="5" s="1"/>
  <c r="H246" i="5" l="1"/>
  <c r="I246" i="5"/>
  <c r="J246" i="5" l="1"/>
  <c r="K246" i="5" s="1"/>
  <c r="G247" i="5" s="1"/>
  <c r="L247" i="5" l="1"/>
  <c r="F247" i="5"/>
  <c r="C247" i="5"/>
  <c r="A247" i="5"/>
  <c r="B247" i="5"/>
  <c r="D247" i="5" l="1"/>
  <c r="E247" i="5" s="1"/>
  <c r="H247" i="5" l="1"/>
  <c r="I247" i="5"/>
  <c r="J247" i="5" l="1"/>
  <c r="K247" i="5" s="1"/>
  <c r="G248" i="5" s="1"/>
  <c r="L248" i="5" l="1"/>
  <c r="F248" i="5"/>
  <c r="B248" i="5"/>
  <c r="C248" i="5"/>
  <c r="A248" i="5"/>
  <c r="D248" i="5" s="1"/>
  <c r="E248" i="5" s="1"/>
  <c r="I248" i="5" l="1"/>
  <c r="H248" i="5"/>
  <c r="J248" i="5" s="1"/>
  <c r="K248" i="5" s="1"/>
  <c r="G249" i="5" s="1"/>
  <c r="C249" i="5" s="1"/>
  <c r="L249" i="5" l="1"/>
  <c r="F249" i="5"/>
  <c r="A249" i="5"/>
  <c r="B249" i="5"/>
  <c r="D249" i="5" l="1"/>
  <c r="E249" i="5" s="1"/>
  <c r="I249" i="5" s="1"/>
  <c r="H249" i="5" l="1"/>
  <c r="J249" i="5" s="1"/>
  <c r="K249" i="5" s="1"/>
  <c r="G250" i="5" s="1"/>
  <c r="L250" i="5" s="1"/>
  <c r="B250" i="5" l="1"/>
  <c r="A250" i="5"/>
  <c r="C250" i="5"/>
  <c r="F250" i="5"/>
  <c r="D250" i="5"/>
  <c r="E250" i="5" s="1"/>
  <c r="H250" i="5" s="1"/>
  <c r="I250" i="5" l="1"/>
  <c r="J250" i="5" s="1"/>
  <c r="K250" i="5" s="1"/>
  <c r="G251" i="5" s="1"/>
  <c r="C251" i="5" l="1"/>
  <c r="L251" i="5"/>
  <c r="F251" i="5"/>
  <c r="B251" i="5"/>
  <c r="A251" i="5"/>
  <c r="D251" i="5" l="1"/>
  <c r="E251" i="5" s="1"/>
  <c r="I251" i="5" s="1"/>
  <c r="H251" i="5" l="1"/>
  <c r="J251" i="5" s="1"/>
  <c r="K251" i="5" s="1"/>
  <c r="G252" i="5" s="1"/>
  <c r="B252" i="5" s="1"/>
  <c r="L252" i="5" l="1"/>
  <c r="F252" i="5"/>
  <c r="A252" i="5"/>
  <c r="D252" i="5" s="1"/>
  <c r="E252" i="5" s="1"/>
  <c r="H252" i="5" s="1"/>
  <c r="C252" i="5"/>
  <c r="I252" i="5" l="1"/>
  <c r="J252" i="5" s="1"/>
  <c r="K252" i="5" s="1"/>
  <c r="G253" i="5" s="1"/>
  <c r="A253" i="5" l="1"/>
  <c r="L253" i="5"/>
  <c r="F253" i="5"/>
  <c r="C253" i="5"/>
  <c r="B253" i="5"/>
  <c r="D253" i="5"/>
  <c r="E253" i="5" s="1"/>
  <c r="I253" i="5" l="1"/>
  <c r="H253" i="5"/>
  <c r="J253" i="5" l="1"/>
  <c r="K253" i="5" s="1"/>
  <c r="G254" i="5" s="1"/>
  <c r="C254" i="5"/>
  <c r="L254" i="5"/>
  <c r="F254" i="5"/>
  <c r="B254" i="5"/>
  <c r="A254" i="5"/>
  <c r="D254" i="5" l="1"/>
  <c r="E254" i="5" s="1"/>
  <c r="I254" i="5" l="1"/>
  <c r="H254" i="5"/>
  <c r="J254" i="5" s="1"/>
  <c r="K254" i="5" s="1"/>
  <c r="G255" i="5" s="1"/>
  <c r="B255" i="5" l="1"/>
  <c r="F255" i="5"/>
  <c r="L255" i="5"/>
  <c r="A255" i="5"/>
  <c r="C255" i="5"/>
  <c r="D255" i="5" l="1"/>
  <c r="E255" i="5" s="1"/>
  <c r="I255" i="5" l="1"/>
  <c r="H255" i="5"/>
  <c r="J255" i="5" s="1"/>
  <c r="K255" i="5" s="1"/>
  <c r="G256" i="5" s="1"/>
  <c r="F256" i="5" l="1"/>
  <c r="L256" i="5"/>
  <c r="A256" i="5"/>
  <c r="C256" i="5"/>
  <c r="B256" i="5"/>
  <c r="D256" i="5" l="1"/>
  <c r="E256" i="5" s="1"/>
  <c r="H256" i="5" l="1"/>
  <c r="I256" i="5"/>
  <c r="J256" i="5" l="1"/>
  <c r="K256" i="5" s="1"/>
  <c r="G257" i="5" s="1"/>
  <c r="C257" i="5" l="1"/>
  <c r="L257" i="5"/>
  <c r="F257" i="5"/>
  <c r="B257" i="5"/>
  <c r="A257" i="5"/>
  <c r="D257" i="5" l="1"/>
  <c r="E257" i="5" s="1"/>
  <c r="I257" i="5" l="1"/>
  <c r="H257" i="5"/>
  <c r="J257" i="5" s="1"/>
  <c r="K257" i="5" s="1"/>
  <c r="G258" i="5" s="1"/>
  <c r="F258" i="5" l="1"/>
  <c r="L258" i="5"/>
  <c r="A258" i="5"/>
  <c r="C258" i="5"/>
  <c r="B258" i="5"/>
  <c r="D258" i="5" l="1"/>
  <c r="E258" i="5" s="1"/>
  <c r="H258" i="5" l="1"/>
  <c r="I258" i="5"/>
  <c r="J258" i="5" l="1"/>
  <c r="K258" i="5" s="1"/>
  <c r="G259" i="5" s="1"/>
  <c r="L259" i="5" l="1"/>
  <c r="F259" i="5"/>
  <c r="B259" i="5"/>
  <c r="C259" i="5"/>
  <c r="A259" i="5"/>
  <c r="D259" i="5" l="1"/>
  <c r="E259" i="5" s="1"/>
  <c r="H259" i="5" l="1"/>
  <c r="I259" i="5"/>
  <c r="J259" i="5" l="1"/>
  <c r="K259" i="5" s="1"/>
  <c r="G260" i="5" s="1"/>
  <c r="L260" i="5" s="1"/>
  <c r="B260" i="5" l="1"/>
  <c r="C260" i="5"/>
  <c r="A260" i="5"/>
  <c r="D260" i="5" s="1"/>
  <c r="E260" i="5" s="1"/>
  <c r="F260" i="5"/>
  <c r="I260" i="5" l="1"/>
  <c r="H260" i="5"/>
  <c r="J260" i="5" s="1"/>
  <c r="K260" i="5" s="1"/>
  <c r="G261" i="5" s="1"/>
  <c r="C261" i="5" s="1"/>
  <c r="B261" i="5" l="1"/>
  <c r="L261" i="5"/>
  <c r="F261" i="5"/>
  <c r="A261" i="5"/>
  <c r="D261" i="5" s="1"/>
  <c r="E261" i="5" s="1"/>
  <c r="I261" i="5" s="1"/>
  <c r="H261" i="5" l="1"/>
  <c r="J261" i="5" s="1"/>
  <c r="K261" i="5" s="1"/>
  <c r="G262" i="5" s="1"/>
  <c r="A262" i="5" s="1"/>
  <c r="B262" i="5" l="1"/>
  <c r="D262" i="5" s="1"/>
  <c r="E262" i="5" s="1"/>
  <c r="I262" i="5" s="1"/>
  <c r="L262" i="5"/>
  <c r="C262" i="5"/>
  <c r="F262" i="5"/>
  <c r="H262" i="5" l="1"/>
  <c r="J262" i="5" s="1"/>
  <c r="K262" i="5" s="1"/>
  <c r="G263" i="5" s="1"/>
  <c r="C263" i="5" s="1"/>
  <c r="L263" i="5"/>
  <c r="A263" i="5"/>
  <c r="F263" i="5"/>
  <c r="B263" i="5" l="1"/>
  <c r="D263" i="5" s="1"/>
  <c r="E263" i="5" s="1"/>
  <c r="H263" i="5" l="1"/>
  <c r="I263" i="5"/>
  <c r="J263" i="5"/>
  <c r="K263" i="5" s="1"/>
  <c r="G264" i="5" s="1"/>
  <c r="B264" i="5" s="1"/>
  <c r="C264" i="5" l="1"/>
  <c r="F264" i="5"/>
  <c r="L264" i="5"/>
  <c r="A264" i="5"/>
  <c r="D264" i="5" s="1"/>
  <c r="E264" i="5" s="1"/>
  <c r="I264" i="5" s="1"/>
  <c r="H264" i="5" l="1"/>
  <c r="J264" i="5" s="1"/>
  <c r="K264" i="5" s="1"/>
  <c r="G265" i="5" s="1"/>
  <c r="C265" i="5" s="1"/>
  <c r="B265" i="5" l="1"/>
  <c r="L265" i="5"/>
  <c r="F265" i="5"/>
  <c r="A265" i="5"/>
  <c r="D265" i="5" s="1"/>
  <c r="E265" i="5" s="1"/>
  <c r="H265" i="5" l="1"/>
  <c r="I265" i="5"/>
  <c r="J265" i="5" l="1"/>
  <c r="K265" i="5" s="1"/>
  <c r="G266" i="5" s="1"/>
  <c r="A266" i="5" s="1"/>
  <c r="F266" i="5" l="1"/>
  <c r="L266" i="5"/>
  <c r="B266" i="5"/>
  <c r="D266" i="5" s="1"/>
  <c r="E266" i="5" s="1"/>
  <c r="I266" i="5" s="1"/>
  <c r="C266" i="5"/>
  <c r="H266" i="5" l="1"/>
  <c r="J266" i="5" s="1"/>
  <c r="K266" i="5" s="1"/>
  <c r="G267" i="5" s="1"/>
  <c r="L267" i="5" s="1"/>
  <c r="C267" i="5" l="1"/>
  <c r="A267" i="5"/>
  <c r="D267" i="5" s="1"/>
  <c r="E267" i="5" s="1"/>
  <c r="H267" i="5" s="1"/>
  <c r="B267" i="5"/>
  <c r="F267" i="5"/>
  <c r="I267" i="5" l="1"/>
  <c r="J267" i="5" s="1"/>
  <c r="K267" i="5" s="1"/>
  <c r="G268" i="5" s="1"/>
  <c r="C268" i="5" l="1"/>
  <c r="A268" i="5"/>
  <c r="B268" i="5"/>
  <c r="F268" i="5"/>
  <c r="D268" i="5"/>
  <c r="E268" i="5" s="1"/>
  <c r="H268" i="5" s="1"/>
  <c r="L268" i="5"/>
  <c r="I268" i="5" l="1"/>
  <c r="J268" i="5" s="1"/>
  <c r="K268" i="5" s="1"/>
  <c r="G269" i="5" s="1"/>
  <c r="B269" i="5" l="1"/>
  <c r="L269" i="5"/>
  <c r="F269" i="5"/>
  <c r="C269" i="5"/>
  <c r="A269" i="5"/>
  <c r="D269" i="5"/>
  <c r="E269" i="5" s="1"/>
  <c r="H269" i="5" l="1"/>
  <c r="I269" i="5"/>
  <c r="J269" i="5" l="1"/>
  <c r="K269" i="5" s="1"/>
  <c r="G270" i="5" s="1"/>
  <c r="F270" i="5" s="1"/>
  <c r="C270" i="5" l="1"/>
  <c r="A270" i="5"/>
  <c r="B270" i="5"/>
  <c r="D270" i="5"/>
  <c r="E270" i="5" s="1"/>
  <c r="I270" i="5" s="1"/>
  <c r="L270" i="5"/>
  <c r="H270" i="5" l="1"/>
  <c r="J270" i="5" s="1"/>
  <c r="K270" i="5" s="1"/>
  <c r="G271" i="5" s="1"/>
  <c r="C271" i="5" s="1"/>
  <c r="L271" i="5" l="1"/>
  <c r="B271" i="5"/>
  <c r="F271" i="5"/>
  <c r="A271" i="5"/>
  <c r="D271" i="5" l="1"/>
  <c r="E271" i="5" s="1"/>
  <c r="I271" i="5" s="1"/>
  <c r="H271" i="5" l="1"/>
  <c r="J271" i="5" s="1"/>
  <c r="K271" i="5" s="1"/>
  <c r="G272" i="5" s="1"/>
  <c r="F272" i="5" s="1"/>
  <c r="A272" i="5" l="1"/>
  <c r="L272" i="5"/>
  <c r="B272" i="5"/>
  <c r="D272" i="5" s="1"/>
  <c r="E272" i="5" s="1"/>
  <c r="C272" i="5"/>
  <c r="H272" i="5" l="1"/>
  <c r="I272" i="5"/>
  <c r="J272" i="5" l="1"/>
  <c r="K272" i="5" s="1"/>
  <c r="G273" i="5" s="1"/>
  <c r="F273" i="5" l="1"/>
  <c r="L273" i="5"/>
  <c r="A273" i="5"/>
  <c r="B273" i="5"/>
  <c r="C273" i="5"/>
  <c r="D273" i="5" l="1"/>
  <c r="E273" i="5" s="1"/>
  <c r="I273" i="5" s="1"/>
  <c r="H273" i="5" l="1"/>
  <c r="J273" i="5" s="1"/>
  <c r="K273" i="5" s="1"/>
  <c r="G274" i="5" s="1"/>
  <c r="L274" i="5" s="1"/>
  <c r="F274" i="5" l="1"/>
  <c r="A274" i="5"/>
  <c r="B274" i="5"/>
  <c r="C274" i="5"/>
  <c r="D274" i="5"/>
  <c r="E274" i="5" s="1"/>
  <c r="I274" i="5" l="1"/>
  <c r="H274" i="5"/>
  <c r="J274" i="5" s="1"/>
  <c r="K274" i="5" s="1"/>
  <c r="G275" i="5" s="1"/>
  <c r="A275" i="5" l="1"/>
  <c r="B275" i="5"/>
  <c r="C275" i="5"/>
  <c r="F275" i="5"/>
  <c r="D275" i="5"/>
  <c r="E275" i="5" s="1"/>
  <c r="H275" i="5" s="1"/>
  <c r="L275" i="5"/>
  <c r="I275" i="5" l="1"/>
  <c r="J275" i="5" s="1"/>
  <c r="K275" i="5" s="1"/>
  <c r="G276" i="5" s="1"/>
  <c r="L276" i="5" l="1"/>
  <c r="F276" i="5"/>
  <c r="C276" i="5"/>
  <c r="B276" i="5"/>
  <c r="A276" i="5"/>
  <c r="D276" i="5" l="1"/>
  <c r="E276" i="5" s="1"/>
  <c r="I276" i="5" l="1"/>
  <c r="H276" i="5"/>
  <c r="J276" i="5" s="1"/>
  <c r="K276" i="5" s="1"/>
  <c r="G277" i="5" s="1"/>
  <c r="A277" i="5" l="1"/>
  <c r="C277" i="5"/>
  <c r="B277" i="5"/>
  <c r="F277" i="5"/>
  <c r="L277" i="5"/>
  <c r="D277" i="5"/>
  <c r="E277" i="5" s="1"/>
  <c r="H277" i="5" s="1"/>
  <c r="I277" i="5" l="1"/>
  <c r="J277" i="5" s="1"/>
  <c r="K277" i="5" s="1"/>
  <c r="G278" i="5" s="1"/>
  <c r="A278" i="5" l="1"/>
  <c r="L278" i="5"/>
  <c r="C278" i="5"/>
  <c r="B278" i="5"/>
  <c r="D278" i="5" s="1"/>
  <c r="E278" i="5" s="1"/>
  <c r="F278" i="5"/>
  <c r="I278" i="5" l="1"/>
  <c r="H278" i="5"/>
  <c r="J278" i="5" s="1"/>
  <c r="K278" i="5" s="1"/>
  <c r="G279" i="5" s="1"/>
  <c r="B279" i="5" l="1"/>
  <c r="A279" i="5"/>
  <c r="D279" i="5" s="1"/>
  <c r="E279" i="5" s="1"/>
  <c r="H279" i="5" s="1"/>
  <c r="L279" i="5"/>
  <c r="F279" i="5"/>
  <c r="C279" i="5"/>
  <c r="I279" i="5" l="1"/>
  <c r="J279" i="5"/>
  <c r="K279" i="5" s="1"/>
  <c r="G280" i="5" s="1"/>
  <c r="L280" i="5" l="1"/>
  <c r="F280" i="5"/>
  <c r="B280" i="5"/>
  <c r="A280" i="5"/>
  <c r="D280" i="5" s="1"/>
  <c r="E280" i="5" s="1"/>
  <c r="C280" i="5"/>
  <c r="H280" i="5" l="1"/>
  <c r="I280" i="5"/>
  <c r="J280" i="5" l="1"/>
  <c r="K280" i="5" s="1"/>
  <c r="G281" i="5" s="1"/>
  <c r="B281" i="5" s="1"/>
  <c r="L281" i="5" l="1"/>
  <c r="F281" i="5"/>
  <c r="A281" i="5"/>
  <c r="D281" i="5" s="1"/>
  <c r="E281" i="5" s="1"/>
  <c r="C281" i="5"/>
  <c r="I281" i="5" l="1"/>
  <c r="H281" i="5"/>
  <c r="J281" i="5" s="1"/>
  <c r="K281" i="5" s="1"/>
  <c r="G282" i="5" s="1"/>
  <c r="A282" i="5" s="1"/>
  <c r="B282" i="5"/>
  <c r="D282" i="5" s="1"/>
  <c r="E282" i="5" s="1"/>
  <c r="C282" i="5" l="1"/>
  <c r="L282" i="5"/>
  <c r="F282" i="5"/>
  <c r="H282" i="5"/>
  <c r="I282" i="5"/>
  <c r="J282" i="5" l="1"/>
  <c r="K282" i="5" s="1"/>
  <c r="G283" i="5" s="1"/>
  <c r="A283" i="5" l="1"/>
  <c r="L283" i="5"/>
  <c r="F283" i="5"/>
  <c r="C283" i="5"/>
  <c r="B283" i="5"/>
  <c r="D283" i="5" s="1"/>
  <c r="E283" i="5" s="1"/>
  <c r="H283" i="5" l="1"/>
  <c r="I283" i="5"/>
  <c r="J283" i="5" l="1"/>
  <c r="K283" i="5" s="1"/>
  <c r="G284" i="5" s="1"/>
  <c r="B284" i="5" l="1"/>
  <c r="F284" i="5"/>
  <c r="L284" i="5"/>
  <c r="A284" i="5"/>
  <c r="C284" i="5"/>
  <c r="D284" i="5" l="1"/>
  <c r="E284" i="5" s="1"/>
  <c r="H284" i="5" l="1"/>
  <c r="I284" i="5"/>
  <c r="J284" i="5" l="1"/>
  <c r="K284" i="5" s="1"/>
  <c r="G285" i="5" s="1"/>
  <c r="C285" i="5" s="1"/>
  <c r="B285" i="5" l="1"/>
  <c r="A285" i="5"/>
  <c r="L285" i="5"/>
  <c r="F285" i="5"/>
  <c r="D285" i="5"/>
  <c r="E285" i="5" s="1"/>
  <c r="H285" i="5" l="1"/>
  <c r="I285" i="5"/>
  <c r="J285" i="5" l="1"/>
  <c r="K285" i="5" s="1"/>
  <c r="G286" i="5" s="1"/>
  <c r="A286" i="5" s="1"/>
  <c r="L286" i="5"/>
  <c r="B286" i="5"/>
  <c r="C286" i="5"/>
  <c r="F286" i="5" l="1"/>
  <c r="D286" i="5"/>
  <c r="E286" i="5" s="1"/>
  <c r="H286" i="5" l="1"/>
  <c r="I286" i="5"/>
  <c r="J286" i="5" l="1"/>
  <c r="K286" i="5" s="1"/>
  <c r="G287" i="5" s="1"/>
  <c r="C287" i="5" s="1"/>
  <c r="L287" i="5"/>
  <c r="A287" i="5" l="1"/>
  <c r="B287" i="5"/>
  <c r="D287" i="5" s="1"/>
  <c r="E287" i="5" s="1"/>
  <c r="H287" i="5" s="1"/>
  <c r="F287" i="5"/>
  <c r="I287" i="5"/>
  <c r="J287" i="5" s="1"/>
  <c r="K287" i="5" s="1"/>
  <c r="G288" i="5" s="1"/>
  <c r="F288" i="5" l="1"/>
  <c r="L288" i="5"/>
  <c r="A288" i="5"/>
  <c r="B288" i="5"/>
  <c r="C288" i="5"/>
  <c r="D288" i="5" l="1"/>
  <c r="E288" i="5" s="1"/>
  <c r="I288" i="5" l="1"/>
  <c r="H288" i="5"/>
  <c r="J288" i="5" l="1"/>
  <c r="K288" i="5" s="1"/>
  <c r="G289" i="5" s="1"/>
  <c r="F289" i="5"/>
  <c r="L289" i="5"/>
  <c r="B289" i="5"/>
  <c r="A289" i="5"/>
  <c r="C289" i="5"/>
  <c r="D289" i="5" l="1"/>
  <c r="E289" i="5" s="1"/>
  <c r="H289" i="5" l="1"/>
  <c r="I289" i="5"/>
  <c r="J289" i="5" l="1"/>
  <c r="K289" i="5" s="1"/>
  <c r="G290" i="5" s="1"/>
  <c r="C290" i="5" s="1"/>
  <c r="B290" i="5" l="1"/>
  <c r="A290" i="5"/>
  <c r="L290" i="5"/>
  <c r="F290" i="5"/>
  <c r="D290" i="5" l="1"/>
  <c r="E290" i="5" s="1"/>
  <c r="I290" i="5" s="1"/>
  <c r="H290" i="5"/>
  <c r="J290" i="5" s="1"/>
  <c r="K290" i="5" s="1"/>
  <c r="G291" i="5" s="1"/>
  <c r="B291" i="5" s="1"/>
  <c r="A291" i="5" l="1"/>
  <c r="F291" i="5"/>
  <c r="C291" i="5"/>
  <c r="L291" i="5"/>
  <c r="D291" i="5"/>
  <c r="E291" i="5" s="1"/>
  <c r="I291" i="5" l="1"/>
  <c r="H291" i="5"/>
  <c r="J291" i="5" s="1"/>
  <c r="K291" i="5" s="1"/>
  <c r="G292" i="5" s="1"/>
  <c r="C292" i="5" l="1"/>
  <c r="F292" i="5"/>
  <c r="L292" i="5"/>
  <c r="A292" i="5"/>
  <c r="B292" i="5"/>
  <c r="D292" i="5" l="1"/>
  <c r="E292" i="5" s="1"/>
  <c r="H292" i="5" s="1"/>
  <c r="I292" i="5" l="1"/>
  <c r="J292" i="5"/>
  <c r="K292" i="5" s="1"/>
  <c r="G293" i="5" s="1"/>
  <c r="F293" i="5" s="1"/>
  <c r="C293" i="5" l="1"/>
  <c r="B293" i="5"/>
  <c r="A293" i="5"/>
  <c r="L293" i="5"/>
  <c r="D293" i="5"/>
  <c r="E293" i="5" s="1"/>
  <c r="I293" i="5" l="1"/>
  <c r="H293" i="5"/>
  <c r="J293" i="5" s="1"/>
  <c r="K293" i="5" s="1"/>
  <c r="G294" i="5" s="1"/>
  <c r="L294" i="5" l="1"/>
  <c r="F294" i="5"/>
  <c r="A294" i="5"/>
  <c r="C294" i="5"/>
  <c r="B294" i="5"/>
  <c r="D294" i="5" l="1"/>
  <c r="E294" i="5" s="1"/>
  <c r="H294" i="5" l="1"/>
  <c r="I294" i="5"/>
  <c r="J294" i="5" l="1"/>
  <c r="K294" i="5" s="1"/>
  <c r="G295" i="5" s="1"/>
  <c r="L295" i="5" s="1"/>
  <c r="B295" i="5" l="1"/>
  <c r="A295" i="5"/>
  <c r="C295" i="5"/>
  <c r="F295" i="5"/>
  <c r="D295" i="5"/>
  <c r="E295" i="5" s="1"/>
  <c r="I295" i="5" l="1"/>
  <c r="H295" i="5"/>
  <c r="J295" i="5" s="1"/>
  <c r="K295" i="5" s="1"/>
  <c r="G296" i="5" s="1"/>
  <c r="F296" i="5" l="1"/>
  <c r="L296" i="5"/>
  <c r="A296" i="5"/>
  <c r="C296" i="5"/>
  <c r="B296" i="5"/>
  <c r="D296" i="5" l="1"/>
  <c r="E296" i="5" s="1"/>
  <c r="I296" i="5" l="1"/>
  <c r="H296" i="5"/>
  <c r="J296" i="5" s="1"/>
  <c r="K296" i="5" s="1"/>
  <c r="G297" i="5" s="1"/>
  <c r="C297" i="5" l="1"/>
  <c r="L297" i="5"/>
  <c r="F297" i="5"/>
  <c r="B297" i="5"/>
  <c r="A297" i="5"/>
  <c r="D297" i="5" l="1"/>
  <c r="E297" i="5" s="1"/>
  <c r="I297" i="5" l="1"/>
  <c r="H297" i="5"/>
  <c r="J297" i="5" s="1"/>
  <c r="K297" i="5" s="1"/>
  <c r="G298" i="5" s="1"/>
  <c r="B298" i="5" l="1"/>
  <c r="F298" i="5"/>
  <c r="L298" i="5"/>
  <c r="C298" i="5"/>
  <c r="A298" i="5"/>
  <c r="D298" i="5" l="1"/>
  <c r="E298" i="5" s="1"/>
  <c r="I298" i="5" l="1"/>
  <c r="H298" i="5"/>
  <c r="J298" i="5" s="1"/>
  <c r="K298" i="5" s="1"/>
  <c r="G299" i="5" s="1"/>
  <c r="C299" i="5" l="1"/>
  <c r="F299" i="5"/>
  <c r="L299" i="5"/>
  <c r="B299" i="5"/>
  <c r="A299" i="5"/>
  <c r="D299" i="5" l="1"/>
  <c r="E299" i="5" s="1"/>
  <c r="I299" i="5" l="1"/>
  <c r="H299" i="5"/>
  <c r="J299" i="5" s="1"/>
  <c r="K299" i="5" s="1"/>
  <c r="G300" i="5" s="1"/>
  <c r="B300" i="5" l="1"/>
  <c r="F300" i="5"/>
  <c r="L300" i="5"/>
  <c r="A300" i="5"/>
  <c r="D300" i="5" s="1"/>
  <c r="E300" i="5" s="1"/>
  <c r="H300" i="5" s="1"/>
  <c r="C300" i="5"/>
  <c r="I300" i="5" l="1"/>
  <c r="J300" i="5" s="1"/>
  <c r="K300" i="5" s="1"/>
  <c r="G301" i="5" s="1"/>
  <c r="A301" i="5" l="1"/>
  <c r="L301" i="5"/>
  <c r="F301" i="5"/>
  <c r="C301" i="5"/>
  <c r="B301" i="5"/>
  <c r="D301" i="5" s="1"/>
  <c r="E301" i="5" s="1"/>
  <c r="I301" i="5" s="1"/>
  <c r="H301" i="5" l="1"/>
  <c r="J301" i="5" s="1"/>
  <c r="K301" i="5" s="1"/>
  <c r="G302" i="5" s="1"/>
  <c r="C302" i="5" s="1"/>
  <c r="A302" i="5" l="1"/>
  <c r="B302" i="5"/>
  <c r="F302" i="5"/>
  <c r="L302" i="5"/>
  <c r="D302" i="5"/>
  <c r="E302" i="5" s="1"/>
  <c r="I302" i="5" s="1"/>
  <c r="H302" i="5" l="1"/>
  <c r="J302" i="5" s="1"/>
  <c r="K302" i="5" s="1"/>
  <c r="G303" i="5" s="1"/>
  <c r="B303" i="5" s="1"/>
  <c r="F303" i="5" l="1"/>
  <c r="L303" i="5"/>
  <c r="C303" i="5"/>
  <c r="A303" i="5"/>
  <c r="D303" i="5" l="1"/>
  <c r="E303" i="5" s="1"/>
  <c r="I303" i="5" l="1"/>
  <c r="H303" i="5"/>
  <c r="J303" i="5" l="1"/>
  <c r="K303" i="5" s="1"/>
  <c r="G304" i="5" s="1"/>
  <c r="L304" i="5"/>
  <c r="F304" i="5"/>
  <c r="B304" i="5"/>
  <c r="A304" i="5"/>
  <c r="C304" i="5"/>
  <c r="D304" i="5" l="1"/>
  <c r="E304" i="5" s="1"/>
  <c r="I304" i="5" l="1"/>
  <c r="H304" i="5"/>
  <c r="J304" i="5" s="1"/>
  <c r="K304" i="5" s="1"/>
  <c r="G305" i="5" s="1"/>
  <c r="B305" i="5" l="1"/>
  <c r="L305" i="5"/>
  <c r="F305" i="5"/>
  <c r="C305" i="5"/>
  <c r="A305" i="5"/>
  <c r="D305" i="5" l="1"/>
  <c r="E305" i="5" s="1"/>
  <c r="H305" i="5" l="1"/>
  <c r="I305" i="5"/>
  <c r="J305" i="5" l="1"/>
  <c r="K305" i="5" s="1"/>
  <c r="G306" i="5" s="1"/>
  <c r="C306" i="5" l="1"/>
  <c r="F306" i="5"/>
  <c r="L306" i="5"/>
  <c r="A306" i="5"/>
  <c r="B306" i="5"/>
  <c r="D306" i="5" l="1"/>
  <c r="E306" i="5" s="1"/>
  <c r="I306" i="5" l="1"/>
  <c r="H306" i="5"/>
  <c r="J306" i="5" s="1"/>
  <c r="K306" i="5" s="1"/>
  <c r="G307" i="5" s="1"/>
  <c r="B307" i="5" l="1"/>
  <c r="F307" i="5"/>
  <c r="L307" i="5"/>
  <c r="A307" i="5"/>
  <c r="C307" i="5"/>
  <c r="D307" i="5" l="1"/>
  <c r="E307" i="5" s="1"/>
  <c r="H307" i="5" l="1"/>
  <c r="I307" i="5"/>
  <c r="J307" i="5" l="1"/>
  <c r="K307" i="5" s="1"/>
  <c r="G308" i="5" s="1"/>
  <c r="F308" i="5" s="1"/>
  <c r="A308" i="5" l="1"/>
  <c r="B308" i="5"/>
  <c r="C308" i="5"/>
  <c r="L308" i="5"/>
  <c r="D308" i="5"/>
  <c r="E308" i="5" s="1"/>
  <c r="H308" i="5" l="1"/>
  <c r="I308" i="5"/>
  <c r="J308" i="5" l="1"/>
  <c r="K308" i="5" s="1"/>
  <c r="G309" i="5" s="1"/>
  <c r="F309" i="5" l="1"/>
  <c r="L309" i="5"/>
  <c r="B309" i="5"/>
  <c r="A309" i="5"/>
  <c r="C309" i="5"/>
  <c r="D309" i="5" l="1"/>
  <c r="E309" i="5" s="1"/>
  <c r="I309" i="5" l="1"/>
  <c r="H309" i="5"/>
  <c r="J309" i="5" s="1"/>
  <c r="K309" i="5" s="1"/>
  <c r="G310" i="5" s="1"/>
  <c r="L310" i="5" l="1"/>
  <c r="F310" i="5"/>
  <c r="A310" i="5"/>
  <c r="C310" i="5"/>
  <c r="B310" i="5"/>
  <c r="D310" i="5" l="1"/>
  <c r="E310" i="5" s="1"/>
  <c r="I310" i="5" l="1"/>
  <c r="H310" i="5"/>
  <c r="J310" i="5" s="1"/>
  <c r="K310" i="5" s="1"/>
  <c r="G311" i="5" s="1"/>
  <c r="F311" i="5" l="1"/>
  <c r="L311" i="5"/>
  <c r="B311" i="5"/>
  <c r="C311" i="5"/>
  <c r="A311" i="5"/>
  <c r="D311" i="5" l="1"/>
  <c r="E311" i="5" s="1"/>
  <c r="H311" i="5" l="1"/>
  <c r="I311" i="5"/>
  <c r="J311" i="5" l="1"/>
  <c r="K311" i="5" s="1"/>
  <c r="G312" i="5" s="1"/>
  <c r="F312" i="5" s="1"/>
  <c r="L312" i="5"/>
  <c r="C312" i="5"/>
  <c r="B312" i="5"/>
  <c r="A312" i="5"/>
  <c r="D312" i="5" l="1"/>
  <c r="E312" i="5" s="1"/>
  <c r="H312" i="5" l="1"/>
  <c r="I312" i="5"/>
  <c r="J312" i="5" l="1"/>
  <c r="K312" i="5" s="1"/>
  <c r="G313" i="5" s="1"/>
  <c r="L313" i="5" s="1"/>
  <c r="C313" i="5" l="1"/>
  <c r="A313" i="5"/>
  <c r="B313" i="5"/>
  <c r="F313" i="5"/>
  <c r="D313" i="5"/>
  <c r="E313" i="5" s="1"/>
  <c r="I313" i="5" s="1"/>
  <c r="H313" i="5" l="1"/>
  <c r="J313" i="5" s="1"/>
  <c r="K313" i="5" s="1"/>
  <c r="G314" i="5" s="1"/>
  <c r="C314" i="5" s="1"/>
  <c r="A314" i="5" l="1"/>
  <c r="L314" i="5"/>
  <c r="F314" i="5"/>
  <c r="B314" i="5"/>
  <c r="D314" i="5"/>
  <c r="E314" i="5" s="1"/>
  <c r="I314" i="5" l="1"/>
  <c r="H314" i="5"/>
  <c r="J314" i="5" s="1"/>
  <c r="K314" i="5" s="1"/>
  <c r="G315" i="5" s="1"/>
  <c r="C315" i="5" l="1"/>
  <c r="L315" i="5"/>
  <c r="F315" i="5"/>
  <c r="A315" i="5"/>
  <c r="B315" i="5"/>
  <c r="D315" i="5" l="1"/>
  <c r="E315" i="5" s="1"/>
  <c r="I315" i="5" l="1"/>
  <c r="H315" i="5"/>
  <c r="J315" i="5" s="1"/>
  <c r="K315" i="5" s="1"/>
  <c r="G316" i="5" s="1"/>
  <c r="F316" i="5" l="1"/>
  <c r="L316" i="5"/>
  <c r="A316" i="5"/>
  <c r="B316" i="5"/>
  <c r="C316" i="5"/>
  <c r="D316" i="5" l="1"/>
  <c r="E316" i="5" s="1"/>
  <c r="I316" i="5" l="1"/>
  <c r="H316" i="5"/>
  <c r="J316" i="5" s="1"/>
  <c r="K316" i="5" s="1"/>
  <c r="G317" i="5" s="1"/>
  <c r="F317" i="5" l="1"/>
  <c r="L317" i="5"/>
  <c r="C317" i="5"/>
  <c r="A317" i="5"/>
  <c r="B317" i="5"/>
  <c r="D317" i="5" l="1"/>
  <c r="E317" i="5" s="1"/>
  <c r="I317" i="5" l="1"/>
  <c r="H317" i="5"/>
  <c r="J317" i="5" s="1"/>
  <c r="K317" i="5" s="1"/>
  <c r="G318" i="5" s="1"/>
  <c r="F318" i="5" l="1"/>
  <c r="L318" i="5"/>
  <c r="A318" i="5"/>
  <c r="B318" i="5"/>
  <c r="C318" i="5"/>
  <c r="D318" i="5" l="1"/>
  <c r="E318" i="5" s="1"/>
  <c r="H318" i="5" s="1"/>
  <c r="I318" i="5"/>
  <c r="J318" i="5" s="1"/>
  <c r="K318" i="5" s="1"/>
  <c r="G319" i="5" s="1"/>
  <c r="C319" i="5" l="1"/>
  <c r="L319" i="5"/>
  <c r="F319" i="5"/>
  <c r="B319" i="5"/>
  <c r="A319" i="5"/>
  <c r="D319" i="5" l="1"/>
  <c r="E319" i="5" s="1"/>
  <c r="H319" i="5" l="1"/>
  <c r="I319" i="5"/>
  <c r="J319" i="5" l="1"/>
  <c r="K319" i="5" s="1"/>
  <c r="G320" i="5" s="1"/>
  <c r="F320" i="5" l="1"/>
  <c r="L320" i="5"/>
  <c r="B320" i="5"/>
  <c r="A320" i="5"/>
  <c r="C320" i="5"/>
  <c r="D320" i="5" l="1"/>
  <c r="E320" i="5" s="1"/>
  <c r="H320" i="5" l="1"/>
  <c r="I320" i="5"/>
  <c r="J320" i="5" l="1"/>
  <c r="K320" i="5" s="1"/>
  <c r="G321" i="5" s="1"/>
  <c r="L321" i="5" l="1"/>
  <c r="F321" i="5"/>
  <c r="A321" i="5"/>
  <c r="C321" i="5"/>
  <c r="B321" i="5"/>
  <c r="D321" i="5" l="1"/>
  <c r="E321" i="5" s="1"/>
  <c r="H321" i="5" s="1"/>
  <c r="I321" i="5" l="1"/>
  <c r="J321" i="5"/>
  <c r="K321" i="5" s="1"/>
  <c r="G322" i="5" s="1"/>
  <c r="L322" i="5" l="1"/>
  <c r="F322" i="5"/>
  <c r="C322" i="5"/>
  <c r="B322" i="5"/>
  <c r="A322" i="5"/>
  <c r="D322" i="5" l="1"/>
  <c r="E322" i="5" s="1"/>
  <c r="H322" i="5" l="1"/>
  <c r="I322" i="5"/>
  <c r="J322" i="5" l="1"/>
  <c r="K322" i="5" s="1"/>
  <c r="G323" i="5" s="1"/>
  <c r="B323" i="5" s="1"/>
  <c r="C323" i="5" l="1"/>
  <c r="A323" i="5"/>
  <c r="L323" i="5"/>
  <c r="F323" i="5"/>
  <c r="D323" i="5"/>
  <c r="E323" i="5" s="1"/>
  <c r="H323" i="5" s="1"/>
  <c r="I323" i="5" l="1"/>
  <c r="J323" i="5"/>
  <c r="K323" i="5" s="1"/>
  <c r="G324" i="5" s="1"/>
  <c r="C324" i="5" s="1"/>
  <c r="L324" i="5"/>
  <c r="F324" i="5" l="1"/>
  <c r="A324" i="5"/>
  <c r="B324" i="5"/>
  <c r="D324" i="5" s="1"/>
  <c r="E324" i="5" s="1"/>
  <c r="H324" i="5" l="1"/>
  <c r="I324" i="5"/>
  <c r="J324" i="5" l="1"/>
  <c r="K324" i="5" s="1"/>
  <c r="G325" i="5" s="1"/>
  <c r="F325" i="5" s="1"/>
  <c r="C325" i="5"/>
  <c r="B325" i="5"/>
  <c r="A325" i="5"/>
  <c r="L325" i="5" l="1"/>
  <c r="D325" i="5"/>
  <c r="E325" i="5" s="1"/>
  <c r="I325" i="5" l="1"/>
  <c r="H325" i="5"/>
  <c r="J325" i="5" s="1"/>
  <c r="K325" i="5" s="1"/>
  <c r="G326" i="5" s="1"/>
  <c r="B326" i="5" l="1"/>
  <c r="L326" i="5"/>
  <c r="F326" i="5"/>
  <c r="C326" i="5"/>
  <c r="A326" i="5"/>
  <c r="D326" i="5" l="1"/>
  <c r="E326" i="5" s="1"/>
  <c r="I326" i="5" l="1"/>
  <c r="H326" i="5"/>
  <c r="J326" i="5" s="1"/>
  <c r="K326" i="5" s="1"/>
  <c r="G327" i="5" s="1"/>
  <c r="L327" i="5" l="1"/>
  <c r="F327" i="5"/>
  <c r="C327" i="5"/>
  <c r="A327" i="5"/>
  <c r="B327" i="5"/>
  <c r="D327" i="5" l="1"/>
  <c r="E327" i="5" s="1"/>
  <c r="H327" i="5" l="1"/>
  <c r="I327" i="5"/>
  <c r="J327" i="5" l="1"/>
  <c r="K327" i="5" s="1"/>
  <c r="G328" i="5" s="1"/>
  <c r="L328" i="5" s="1"/>
  <c r="F328" i="5"/>
  <c r="A328" i="5"/>
  <c r="C328" i="5"/>
  <c r="B328" i="5"/>
  <c r="D328" i="5" l="1"/>
  <c r="E328" i="5" s="1"/>
  <c r="I328" i="5" l="1"/>
  <c r="H328" i="5"/>
  <c r="J328" i="5" s="1"/>
  <c r="K328" i="5" s="1"/>
  <c r="G329" i="5" s="1"/>
  <c r="F329" i="5" l="1"/>
  <c r="L329" i="5"/>
  <c r="A329" i="5"/>
  <c r="C329" i="5"/>
  <c r="B329" i="5"/>
  <c r="D329" i="5" l="1"/>
  <c r="E329" i="5" s="1"/>
  <c r="I329" i="5" l="1"/>
  <c r="H329" i="5"/>
  <c r="J329" i="5" s="1"/>
  <c r="K329" i="5" s="1"/>
  <c r="G330" i="5" s="1"/>
  <c r="L330" i="5" l="1"/>
  <c r="F330" i="5"/>
  <c r="B330" i="5"/>
  <c r="C330" i="5"/>
  <c r="A330" i="5"/>
  <c r="D330" i="5" s="1"/>
  <c r="E330" i="5" s="1"/>
  <c r="I330" i="5" l="1"/>
  <c r="H330" i="5"/>
  <c r="J330" i="5" s="1"/>
  <c r="K330" i="5" s="1"/>
  <c r="G331" i="5" s="1"/>
  <c r="C331" i="5" s="1"/>
  <c r="B331" i="5" l="1"/>
  <c r="A331" i="5"/>
  <c r="L331" i="5"/>
  <c r="F331" i="5"/>
  <c r="D331" i="5"/>
  <c r="E331" i="5" s="1"/>
  <c r="I331" i="5" s="1"/>
  <c r="H331" i="5" l="1"/>
  <c r="J331" i="5" s="1"/>
  <c r="K331" i="5" s="1"/>
  <c r="G332" i="5" s="1"/>
  <c r="A332" i="5" s="1"/>
  <c r="B332" i="5" l="1"/>
  <c r="F332" i="5"/>
  <c r="L332" i="5"/>
  <c r="C332" i="5"/>
  <c r="D332" i="5" l="1"/>
  <c r="E332" i="5" s="1"/>
  <c r="H332" i="5" l="1"/>
  <c r="I332" i="5"/>
  <c r="J332" i="5" l="1"/>
  <c r="K332" i="5" s="1"/>
  <c r="G333" i="5" s="1"/>
  <c r="L333" i="5" s="1"/>
  <c r="B333" i="5" l="1"/>
  <c r="C333" i="5"/>
  <c r="F333" i="5"/>
  <c r="A333" i="5"/>
  <c r="D333" i="5"/>
  <c r="E333" i="5" s="1"/>
  <c r="H333" i="5" l="1"/>
  <c r="I333" i="5"/>
  <c r="J333" i="5" l="1"/>
  <c r="K333" i="5" s="1"/>
  <c r="G334" i="5" s="1"/>
  <c r="F334" i="5" l="1"/>
  <c r="L334" i="5"/>
  <c r="A334" i="5"/>
  <c r="C334" i="5"/>
  <c r="B334" i="5"/>
  <c r="D334" i="5" s="1"/>
  <c r="E334" i="5" s="1"/>
  <c r="I334" i="5" l="1"/>
  <c r="H334" i="5"/>
  <c r="J334" i="5" s="1"/>
  <c r="K334" i="5" s="1"/>
  <c r="G335" i="5" s="1"/>
  <c r="F335" i="5" l="1"/>
  <c r="L335" i="5"/>
  <c r="A335" i="5"/>
  <c r="B335" i="5"/>
  <c r="C335" i="5"/>
  <c r="D335" i="5" l="1"/>
  <c r="E335" i="5" s="1"/>
  <c r="H335" i="5"/>
  <c r="I335" i="5"/>
  <c r="J335" i="5" l="1"/>
  <c r="K335" i="5" s="1"/>
  <c r="G336" i="5" s="1"/>
  <c r="C336" i="5" s="1"/>
  <c r="L336" i="5"/>
  <c r="B336" i="5"/>
  <c r="A336" i="5"/>
  <c r="F336" i="5" l="1"/>
  <c r="D336" i="5"/>
  <c r="E336" i="5" s="1"/>
  <c r="I336" i="5" l="1"/>
  <c r="H336" i="5"/>
  <c r="J336" i="5" s="1"/>
  <c r="K336" i="5" s="1"/>
  <c r="G337" i="5" s="1"/>
  <c r="C337" i="5" l="1"/>
  <c r="F337" i="5"/>
  <c r="L337" i="5"/>
  <c r="B337" i="5"/>
  <c r="A337" i="5"/>
  <c r="D337" i="5" l="1"/>
  <c r="E337" i="5" s="1"/>
  <c r="I337" i="5" l="1"/>
  <c r="H337" i="5"/>
  <c r="J337" i="5" s="1"/>
  <c r="K337" i="5" s="1"/>
  <c r="G338" i="5" s="1"/>
  <c r="C338" i="5" l="1"/>
  <c r="L338" i="5"/>
  <c r="F338" i="5"/>
  <c r="A338" i="5"/>
  <c r="B338" i="5"/>
  <c r="D338" i="5" l="1"/>
  <c r="E338" i="5" s="1"/>
  <c r="H338" i="5" s="1"/>
  <c r="I338" i="5" l="1"/>
  <c r="J338" i="5"/>
  <c r="K338" i="5" s="1"/>
  <c r="G339" i="5" s="1"/>
  <c r="L339" i="5" s="1"/>
  <c r="B339" i="5" l="1"/>
  <c r="A339" i="5"/>
  <c r="C339" i="5"/>
  <c r="F339" i="5"/>
  <c r="D339" i="5"/>
  <c r="E339" i="5" s="1"/>
  <c r="I339" i="5" l="1"/>
  <c r="H339" i="5"/>
  <c r="J339" i="5" s="1"/>
  <c r="K339" i="5" s="1"/>
  <c r="G340" i="5" s="1"/>
  <c r="L340" i="5" l="1"/>
  <c r="F340" i="5"/>
  <c r="A340" i="5"/>
  <c r="C340" i="5"/>
  <c r="B340" i="5"/>
  <c r="D340" i="5" l="1"/>
  <c r="E340" i="5" s="1"/>
  <c r="I340" i="5" l="1"/>
  <c r="H340" i="5"/>
  <c r="J340" i="5" s="1"/>
  <c r="K340" i="5" s="1"/>
  <c r="G341" i="5" s="1"/>
  <c r="F341" i="5" l="1"/>
  <c r="L341" i="5"/>
  <c r="B341" i="5"/>
  <c r="C341" i="5"/>
  <c r="A341" i="5"/>
  <c r="D341" i="5" s="1"/>
  <c r="E341" i="5" s="1"/>
  <c r="H341" i="5" s="1"/>
  <c r="I341" i="5" l="1"/>
  <c r="J341" i="5" s="1"/>
  <c r="K341" i="5" s="1"/>
  <c r="G342" i="5" s="1"/>
  <c r="L342" i="5" l="1"/>
  <c r="F342" i="5"/>
  <c r="C342" i="5"/>
  <c r="A342" i="5"/>
  <c r="B342" i="5"/>
  <c r="D342" i="5" l="1"/>
  <c r="E342" i="5" s="1"/>
  <c r="H342" i="5" s="1"/>
  <c r="I342" i="5" l="1"/>
  <c r="J342" i="5" s="1"/>
  <c r="K342" i="5" s="1"/>
  <c r="G343" i="5" s="1"/>
  <c r="L343" i="5" s="1"/>
  <c r="A343" i="5" l="1"/>
  <c r="B343" i="5"/>
  <c r="F343" i="5"/>
  <c r="C343" i="5"/>
  <c r="D343" i="5"/>
  <c r="E343" i="5" s="1"/>
  <c r="I343" i="5" l="1"/>
  <c r="H343" i="5"/>
  <c r="J343" i="5" s="1"/>
  <c r="K343" i="5" s="1"/>
  <c r="G344" i="5" s="1"/>
  <c r="L344" i="5" l="1"/>
  <c r="F344" i="5"/>
  <c r="B344" i="5"/>
  <c r="C344" i="5"/>
  <c r="A344" i="5"/>
  <c r="D344" i="5" l="1"/>
  <c r="E344" i="5" s="1"/>
  <c r="H344" i="5" l="1"/>
  <c r="I344" i="5"/>
  <c r="J344" i="5" l="1"/>
  <c r="K344" i="5" s="1"/>
  <c r="G345" i="5" s="1"/>
  <c r="A345" i="5" s="1"/>
  <c r="C345" i="5" l="1"/>
  <c r="B345" i="5"/>
  <c r="F345" i="5"/>
  <c r="L345" i="5"/>
  <c r="D345" i="5"/>
  <c r="E345" i="5" s="1"/>
  <c r="H345" i="5" l="1"/>
  <c r="I345" i="5"/>
  <c r="J345" i="5" l="1"/>
  <c r="K345" i="5" s="1"/>
  <c r="G346" i="5" s="1"/>
  <c r="A346" i="5"/>
  <c r="L346" i="5"/>
  <c r="F346" i="5"/>
  <c r="C346" i="5"/>
  <c r="B346" i="5"/>
  <c r="D346" i="5" s="1"/>
  <c r="E346" i="5" s="1"/>
  <c r="H346" i="5" l="1"/>
  <c r="I346" i="5"/>
  <c r="J346" i="5" l="1"/>
  <c r="K346" i="5" s="1"/>
  <c r="G347" i="5" s="1"/>
  <c r="A347" i="5" s="1"/>
  <c r="F347" i="5"/>
  <c r="C347" i="5" l="1"/>
  <c r="L347" i="5"/>
  <c r="B347" i="5"/>
  <c r="D347" i="5" s="1"/>
  <c r="E347" i="5" s="1"/>
  <c r="I347" i="5" l="1"/>
  <c r="H347" i="5"/>
  <c r="J347" i="5" s="1"/>
  <c r="K347" i="5" s="1"/>
  <c r="G348" i="5" s="1"/>
  <c r="B348" i="5" s="1"/>
  <c r="L348" i="5" l="1"/>
  <c r="C348" i="5"/>
  <c r="A348" i="5"/>
  <c r="D348" i="5" s="1"/>
  <c r="E348" i="5" s="1"/>
  <c r="F348" i="5"/>
  <c r="H348" i="5" l="1"/>
  <c r="I348" i="5"/>
  <c r="J348" i="5" s="1"/>
  <c r="K348" i="5" s="1"/>
  <c r="G349" i="5" s="1"/>
  <c r="F349" i="5" l="1"/>
  <c r="L349" i="5"/>
  <c r="C349" i="5"/>
  <c r="A349" i="5"/>
  <c r="B349" i="5"/>
  <c r="D349" i="5" l="1"/>
  <c r="E349" i="5" s="1"/>
  <c r="H349" i="5" l="1"/>
  <c r="I349" i="5"/>
  <c r="J349" i="5" l="1"/>
  <c r="K349" i="5" s="1"/>
  <c r="G350" i="5" s="1"/>
  <c r="L350" i="5" s="1"/>
  <c r="A350" i="5"/>
  <c r="B350" i="5"/>
  <c r="C350" i="5"/>
  <c r="F350" i="5" l="1"/>
  <c r="D350" i="5"/>
  <c r="E350" i="5" s="1"/>
  <c r="I350" i="5" l="1"/>
  <c r="H350" i="5"/>
  <c r="J350" i="5" s="1"/>
  <c r="K350" i="5" s="1"/>
  <c r="G351" i="5" s="1"/>
  <c r="L351" i="5" l="1"/>
  <c r="F351" i="5"/>
  <c r="C351" i="5"/>
  <c r="A351" i="5"/>
  <c r="B351" i="5"/>
  <c r="D351" i="5" l="1"/>
  <c r="E351" i="5" s="1"/>
  <c r="I351" i="5" l="1"/>
  <c r="H351" i="5"/>
  <c r="J351" i="5" s="1"/>
  <c r="K351" i="5" s="1"/>
  <c r="G352" i="5" s="1"/>
  <c r="B352" i="5" l="1"/>
  <c r="L352" i="5"/>
  <c r="F352" i="5"/>
  <c r="C352" i="5"/>
  <c r="A352" i="5"/>
  <c r="D352" i="5" s="1"/>
  <c r="E352" i="5" s="1"/>
  <c r="H352" i="5" s="1"/>
  <c r="I352" i="5" l="1"/>
  <c r="J352" i="5" s="1"/>
  <c r="K352" i="5" s="1"/>
  <c r="G353" i="5" s="1"/>
  <c r="L353" i="5" l="1"/>
  <c r="F353" i="5"/>
  <c r="B353" i="5"/>
  <c r="C353" i="5"/>
  <c r="A353" i="5"/>
  <c r="D353" i="5" l="1"/>
  <c r="E353" i="5" s="1"/>
  <c r="I353" i="5" l="1"/>
  <c r="H353" i="5"/>
  <c r="J353" i="5" s="1"/>
  <c r="K353" i="5" s="1"/>
  <c r="G354" i="5" s="1"/>
  <c r="L354" i="5" l="1"/>
  <c r="F354" i="5"/>
  <c r="B354" i="5"/>
  <c r="C354" i="5"/>
  <c r="A354" i="5"/>
  <c r="D354" i="5" l="1"/>
  <c r="E354" i="5" s="1"/>
  <c r="I354" i="5" l="1"/>
  <c r="H354" i="5"/>
  <c r="J354" i="5" s="1"/>
  <c r="K354" i="5" s="1"/>
  <c r="G355" i="5" s="1"/>
  <c r="A355" i="5" l="1"/>
  <c r="F355" i="5"/>
  <c r="L355" i="5"/>
  <c r="C355" i="5"/>
  <c r="B355" i="5"/>
  <c r="D355" i="5" s="1"/>
  <c r="E355" i="5" s="1"/>
  <c r="I355" i="5" l="1"/>
  <c r="H355" i="5"/>
  <c r="J355" i="5" l="1"/>
  <c r="K355" i="5" s="1"/>
  <c r="G356" i="5" s="1"/>
  <c r="B356" i="5" s="1"/>
  <c r="C356" i="5"/>
  <c r="A356" i="5" l="1"/>
  <c r="D356" i="5" s="1"/>
  <c r="E356" i="5" s="1"/>
  <c r="H356" i="5" s="1"/>
  <c r="L356" i="5"/>
  <c r="F356" i="5"/>
  <c r="I356" i="5"/>
  <c r="J356" i="5" l="1"/>
  <c r="K356" i="5" s="1"/>
  <c r="G357" i="5" s="1"/>
  <c r="A357" i="5"/>
  <c r="F357" i="5"/>
  <c r="L357" i="5"/>
  <c r="C357" i="5"/>
  <c r="B357" i="5"/>
  <c r="D357" i="5" l="1"/>
  <c r="E357" i="5" s="1"/>
  <c r="H357" i="5" l="1"/>
  <c r="I357" i="5"/>
  <c r="J357" i="5" l="1"/>
  <c r="K357" i="5" s="1"/>
  <c r="G358" i="5" s="1"/>
  <c r="L358" i="5"/>
  <c r="F358" i="5"/>
  <c r="B358" i="5"/>
  <c r="A358" i="5"/>
  <c r="C358" i="5"/>
  <c r="D358" i="5" l="1"/>
  <c r="E358" i="5" s="1"/>
  <c r="I358" i="5" l="1"/>
  <c r="H358" i="5"/>
  <c r="J358" i="5" s="1"/>
  <c r="K358" i="5" s="1"/>
  <c r="G359" i="5" s="1"/>
  <c r="C359" i="5" l="1"/>
  <c r="L359" i="5"/>
  <c r="F359" i="5"/>
  <c r="A359" i="5"/>
  <c r="B359" i="5"/>
  <c r="D359" i="5" l="1"/>
  <c r="E359" i="5" s="1"/>
  <c r="H359" i="5" l="1"/>
  <c r="I359" i="5"/>
  <c r="J359" i="5" l="1"/>
  <c r="K359" i="5" s="1"/>
  <c r="G360" i="5" s="1"/>
  <c r="F360" i="5" l="1"/>
  <c r="L360" i="5"/>
  <c r="A360" i="5"/>
  <c r="B360" i="5"/>
  <c r="C360" i="5"/>
  <c r="D360" i="5" l="1"/>
  <c r="E360" i="5" s="1"/>
  <c r="I360" i="5" l="1"/>
  <c r="H360" i="5"/>
  <c r="J360" i="5" s="1"/>
  <c r="K360" i="5" s="1"/>
  <c r="G361" i="5" s="1"/>
  <c r="B361" i="5" l="1"/>
  <c r="F361" i="5"/>
  <c r="L361" i="5"/>
  <c r="A361" i="5"/>
  <c r="C361" i="5"/>
  <c r="D361" i="5" l="1"/>
  <c r="E361" i="5" s="1"/>
  <c r="I361" i="5" l="1"/>
  <c r="H361" i="5"/>
  <c r="J361" i="5" s="1"/>
  <c r="K361" i="5" s="1"/>
  <c r="G362" i="5" s="1"/>
  <c r="C362" i="5" l="1"/>
  <c r="F362" i="5"/>
  <c r="L362" i="5"/>
  <c r="A362" i="5"/>
  <c r="B362" i="5"/>
  <c r="D362" i="5" l="1"/>
  <c r="E362" i="5" s="1"/>
  <c r="I362" i="5" l="1"/>
  <c r="H362" i="5"/>
  <c r="J362" i="5" s="1"/>
  <c r="K362" i="5" s="1"/>
  <c r="G363" i="5" s="1"/>
  <c r="F363" i="5" l="1"/>
  <c r="L363" i="5"/>
  <c r="A363" i="5"/>
  <c r="B363" i="5"/>
  <c r="C363" i="5"/>
  <c r="D363" i="5" l="1"/>
  <c r="E363" i="5" s="1"/>
  <c r="I363" i="5" l="1"/>
  <c r="H363" i="5"/>
  <c r="J363" i="5" s="1"/>
  <c r="K363" i="5" s="1"/>
  <c r="G364" i="5" s="1"/>
  <c r="B364" i="5" l="1"/>
  <c r="F364" i="5"/>
  <c r="L364" i="5"/>
  <c r="A364" i="5"/>
  <c r="D364" i="5" s="1"/>
  <c r="E364" i="5" s="1"/>
  <c r="I364" i="5" s="1"/>
  <c r="C364" i="5"/>
  <c r="H364" i="5" l="1"/>
  <c r="J364" i="5" s="1"/>
  <c r="K364" i="5" s="1"/>
  <c r="G365" i="5" s="1"/>
  <c r="B365" i="5" s="1"/>
  <c r="A365" i="5" l="1"/>
  <c r="F365" i="5"/>
  <c r="L365" i="5"/>
  <c r="D365" i="5"/>
  <c r="E365" i="5" s="1"/>
  <c r="H365" i="5" s="1"/>
  <c r="C365" i="5"/>
  <c r="I365" i="5" l="1"/>
  <c r="J365" i="5" s="1"/>
  <c r="K365" i="5" s="1"/>
  <c r="G366" i="5" s="1"/>
  <c r="C366" i="5" s="1"/>
  <c r="A366" i="5" l="1"/>
  <c r="F366" i="5"/>
  <c r="L366" i="5"/>
  <c r="B366" i="5"/>
  <c r="D366" i="5" s="1"/>
  <c r="E366" i="5" s="1"/>
  <c r="I366" i="5" s="1"/>
  <c r="H366" i="5" l="1"/>
  <c r="J366" i="5" s="1"/>
  <c r="K366" i="5" s="1"/>
  <c r="G367" i="5" s="1"/>
  <c r="B367" i="5" s="1"/>
  <c r="L367" i="5" l="1"/>
  <c r="F367" i="5"/>
  <c r="C367" i="5"/>
  <c r="A367" i="5"/>
  <c r="D367" i="5" l="1"/>
  <c r="E367" i="5" s="1"/>
  <c r="I367" i="5" l="1"/>
  <c r="H367" i="5"/>
  <c r="J367" i="5" s="1"/>
  <c r="K367" i="5" s="1"/>
  <c r="G368" i="5" s="1"/>
  <c r="L368" i="5" l="1"/>
  <c r="F368" i="5"/>
  <c r="B368" i="5"/>
  <c r="C368" i="5"/>
  <c r="A368" i="5"/>
  <c r="D368" i="5" l="1"/>
  <c r="E368" i="5" s="1"/>
  <c r="H368" i="5" l="1"/>
  <c r="I368" i="5"/>
  <c r="J368" i="5" s="1"/>
  <c r="K368" i="5" s="1"/>
  <c r="G369" i="5" s="1"/>
  <c r="L369" i="5" l="1"/>
  <c r="F369" i="5"/>
  <c r="A369" i="5"/>
  <c r="B369" i="5"/>
  <c r="C369" i="5"/>
  <c r="D369" i="5" l="1"/>
  <c r="E369" i="5" s="1"/>
  <c r="H369" i="5" s="1"/>
  <c r="I369" i="5" l="1"/>
  <c r="J369" i="5" s="1"/>
  <c r="K369" i="5" s="1"/>
  <c r="G370" i="5" s="1"/>
  <c r="F370" i="5" s="1"/>
  <c r="A370" i="5" l="1"/>
  <c r="B370" i="5"/>
  <c r="C370" i="5"/>
  <c r="L370" i="5"/>
  <c r="D370" i="5"/>
  <c r="E370" i="5" s="1"/>
  <c r="H370" i="5" l="1"/>
  <c r="I370" i="5"/>
  <c r="J370" i="5" l="1"/>
  <c r="K370" i="5" s="1"/>
  <c r="G371" i="5" s="1"/>
  <c r="F371" i="5" s="1"/>
  <c r="A371" i="5" l="1"/>
  <c r="C371" i="5"/>
  <c r="B371" i="5"/>
  <c r="L371" i="5"/>
  <c r="D371" i="5"/>
  <c r="E371" i="5" s="1"/>
  <c r="H371" i="5" l="1"/>
  <c r="I371" i="5"/>
  <c r="J371" i="5" l="1"/>
  <c r="K371" i="5" s="1"/>
  <c r="G372" i="5" s="1"/>
  <c r="F372" i="5" s="1"/>
  <c r="A372" i="5" l="1"/>
  <c r="C372" i="5"/>
  <c r="B372" i="5"/>
  <c r="D372" i="5" s="1"/>
  <c r="E372" i="5" s="1"/>
  <c r="L372" i="5"/>
  <c r="H372" i="5" l="1"/>
  <c r="I372" i="5"/>
  <c r="J372" i="5" l="1"/>
  <c r="K372" i="5" s="1"/>
  <c r="G373" i="5" s="1"/>
  <c r="F373" i="5" s="1"/>
  <c r="B373" i="5" l="1"/>
  <c r="A373" i="5"/>
  <c r="C373" i="5"/>
  <c r="L373" i="5"/>
  <c r="D373" i="5"/>
  <c r="E373" i="5" s="1"/>
  <c r="I373" i="5" l="1"/>
  <c r="H373" i="5"/>
  <c r="J373" i="5" s="1"/>
  <c r="K373" i="5" s="1"/>
  <c r="G374" i="5" s="1"/>
  <c r="C374" i="5" l="1"/>
  <c r="F374" i="5"/>
  <c r="L374" i="5"/>
  <c r="B374" i="5"/>
  <c r="A374" i="5"/>
  <c r="D374" i="5" s="1"/>
  <c r="E374" i="5" s="1"/>
  <c r="I374" i="5" l="1"/>
  <c r="H374" i="5"/>
  <c r="J374" i="5" s="1"/>
  <c r="K374" i="5" s="1"/>
  <c r="G375" i="5" s="1"/>
  <c r="B375" i="5" s="1"/>
  <c r="C375" i="5" l="1"/>
  <c r="A375" i="5"/>
  <c r="F375" i="5"/>
  <c r="L375" i="5"/>
  <c r="D375" i="5"/>
  <c r="E375" i="5" s="1"/>
  <c r="H375" i="5" s="1"/>
  <c r="I375" i="5" l="1"/>
  <c r="J375" i="5" s="1"/>
  <c r="K375" i="5" s="1"/>
  <c r="G376" i="5" s="1"/>
  <c r="L376" i="5" l="1"/>
  <c r="F376" i="5"/>
  <c r="B376" i="5"/>
  <c r="A376" i="5"/>
  <c r="C376" i="5"/>
  <c r="D376" i="5" l="1"/>
  <c r="E376" i="5" s="1"/>
  <c r="I376" i="5" l="1"/>
  <c r="H376" i="5"/>
  <c r="J376" i="5" s="1"/>
  <c r="K376" i="5" s="1"/>
  <c r="G377" i="5" s="1"/>
  <c r="L377" i="5" l="1"/>
  <c r="F377" i="5"/>
  <c r="A377" i="5"/>
  <c r="B377" i="5"/>
  <c r="C377" i="5"/>
  <c r="D377" i="5" l="1"/>
  <c r="E377" i="5" s="1"/>
  <c r="H377" i="5" l="1"/>
  <c r="I377" i="5"/>
  <c r="J377" i="5" l="1"/>
  <c r="K377" i="5" s="1"/>
  <c r="G378" i="5" s="1"/>
  <c r="L378" i="5"/>
  <c r="F378" i="5"/>
  <c r="A378" i="5"/>
  <c r="B378" i="5"/>
  <c r="C378" i="5"/>
  <c r="D378" i="5" l="1"/>
  <c r="E378" i="5" s="1"/>
  <c r="H378" i="5" l="1"/>
  <c r="I378" i="5"/>
  <c r="J378" i="5" l="1"/>
  <c r="K378" i="5" s="1"/>
  <c r="G379" i="5" s="1"/>
  <c r="C379" i="5" s="1"/>
  <c r="B379" i="5" l="1"/>
  <c r="A379" i="5"/>
  <c r="D379" i="5" s="1"/>
  <c r="E379" i="5" s="1"/>
  <c r="H379" i="5" s="1"/>
  <c r="L379" i="5"/>
  <c r="F379" i="5"/>
  <c r="I379" i="5"/>
  <c r="J379" i="5" s="1"/>
  <c r="K379" i="5" s="1"/>
  <c r="G380" i="5" s="1"/>
  <c r="F380" i="5" l="1"/>
  <c r="L380" i="5"/>
  <c r="B380" i="5"/>
  <c r="C380" i="5"/>
  <c r="A380" i="5"/>
  <c r="D380" i="5" l="1"/>
  <c r="E380" i="5" s="1"/>
  <c r="I380" i="5" s="1"/>
  <c r="H380" i="5" s="1"/>
  <c r="J380" i="5" s="1"/>
  <c r="K380" i="5" s="1"/>
  <c r="G381" i="5" s="1"/>
  <c r="H381" i="5" l="1"/>
  <c r="K381" i="5"/>
  <c r="G382" i="5" s="1"/>
  <c r="E381" i="5"/>
  <c r="F381" i="5"/>
  <c r="L381" i="5"/>
  <c r="D381" i="5"/>
  <c r="J381" i="5"/>
  <c r="I381" i="5"/>
  <c r="B381" i="5"/>
  <c r="C381" i="5"/>
  <c r="A381" i="5"/>
  <c r="A382" i="5" s="1"/>
  <c r="C382" i="5" l="1"/>
  <c r="D382" i="5" s="1"/>
  <c r="B382" i="5"/>
  <c r="I382" i="5"/>
  <c r="E382" i="5"/>
  <c r="F382" i="5"/>
  <c r="H382" i="5"/>
  <c r="K382" i="5"/>
  <c r="G383" i="5" s="1"/>
  <c r="J382" i="5"/>
  <c r="L382" i="5"/>
  <c r="J383" i="5" l="1"/>
  <c r="L383" i="5"/>
  <c r="I383" i="5"/>
  <c r="H383" i="5"/>
  <c r="K383" i="5"/>
  <c r="G384" i="5" s="1"/>
  <c r="F383" i="5"/>
  <c r="E383" i="5"/>
  <c r="B383" i="5"/>
  <c r="C383" i="5"/>
  <c r="A383" i="5"/>
  <c r="I384" i="5" l="1"/>
  <c r="H384" i="5"/>
  <c r="E384" i="5"/>
  <c r="L384" i="5"/>
  <c r="F384" i="5"/>
  <c r="J384" i="5"/>
  <c r="D384" i="5"/>
  <c r="K384" i="5"/>
  <c r="G385" i="5" s="1"/>
  <c r="C384" i="5"/>
  <c r="A384" i="5"/>
  <c r="B384" i="5"/>
  <c r="D383" i="5"/>
  <c r="B385" i="5" l="1"/>
  <c r="F385" i="5"/>
  <c r="E385" i="5"/>
  <c r="L385" i="5"/>
  <c r="H385" i="5"/>
  <c r="I385" i="5"/>
  <c r="J385" i="5"/>
  <c r="K385" i="5"/>
  <c r="G386" i="5" s="1"/>
  <c r="A385" i="5"/>
  <c r="C385" i="5"/>
  <c r="C386" i="5" l="1"/>
  <c r="A386" i="5"/>
  <c r="D385" i="5"/>
  <c r="L386" i="5"/>
  <c r="H386" i="5"/>
  <c r="D386" i="5"/>
  <c r="F386" i="5"/>
  <c r="J386" i="5"/>
  <c r="E386" i="5"/>
  <c r="I386" i="5"/>
  <c r="K386" i="5"/>
  <c r="G387" i="5" s="1"/>
  <c r="B386" i="5"/>
  <c r="B387" i="5" l="1"/>
  <c r="F387" i="5"/>
  <c r="E387" i="5"/>
  <c r="L387" i="5"/>
  <c r="K387" i="5"/>
  <c r="G388" i="5" s="1"/>
  <c r="J387" i="5"/>
  <c r="H387" i="5"/>
  <c r="I387" i="5"/>
  <c r="C387" i="5"/>
  <c r="D387" i="5" s="1"/>
  <c r="A387" i="5"/>
  <c r="J388" i="5" l="1"/>
  <c r="L388" i="5"/>
  <c r="H388" i="5"/>
  <c r="F388" i="5"/>
  <c r="I388" i="5"/>
  <c r="K388" i="5"/>
  <c r="G389" i="5" s="1"/>
  <c r="E388" i="5"/>
  <c r="D388" i="5"/>
  <c r="A388" i="5"/>
  <c r="B388" i="5"/>
  <c r="C388" i="5"/>
  <c r="I389" i="5" l="1"/>
  <c r="H389" i="5"/>
  <c r="F389" i="5"/>
  <c r="L389" i="5"/>
  <c r="E389" i="5"/>
  <c r="J389" i="5"/>
  <c r="K389" i="5"/>
  <c r="G390" i="5" s="1"/>
  <c r="C389" i="5"/>
  <c r="B389" i="5"/>
  <c r="A389" i="5"/>
  <c r="K390" i="5" l="1"/>
  <c r="G391" i="5" s="1"/>
  <c r="L390" i="5"/>
  <c r="H390" i="5"/>
  <c r="J390" i="5"/>
  <c r="E390" i="5"/>
  <c r="F390" i="5"/>
  <c r="I390" i="5"/>
  <c r="A390" i="5"/>
  <c r="B390" i="5"/>
  <c r="C390" i="5"/>
  <c r="D389" i="5"/>
  <c r="B391" i="5" l="1"/>
  <c r="A391" i="5"/>
  <c r="C391" i="5"/>
  <c r="K391" i="5"/>
  <c r="G392" i="5" s="1"/>
  <c r="J391" i="5"/>
  <c r="F391" i="5"/>
  <c r="I391" i="5"/>
  <c r="E391" i="5"/>
  <c r="L391" i="5"/>
  <c r="H391" i="5"/>
  <c r="D391" i="5"/>
  <c r="D390" i="5"/>
  <c r="L392" i="5" l="1"/>
  <c r="F392" i="5"/>
  <c r="H392" i="5"/>
  <c r="K392" i="5"/>
  <c r="G393" i="5" s="1"/>
  <c r="J392" i="5"/>
  <c r="E392" i="5"/>
  <c r="I392" i="5"/>
  <c r="A392" i="5"/>
  <c r="B392" i="5"/>
  <c r="C392" i="5"/>
  <c r="I393" i="5" l="1"/>
  <c r="H393" i="5"/>
  <c r="F393" i="5"/>
  <c r="L393" i="5"/>
  <c r="E393" i="5"/>
  <c r="J393" i="5"/>
  <c r="K393" i="5"/>
  <c r="G394" i="5" s="1"/>
  <c r="C393" i="5"/>
  <c r="D393" i="5" s="1"/>
  <c r="D392" i="5"/>
  <c r="B393" i="5"/>
  <c r="A393" i="5"/>
  <c r="A394" i="5" l="1"/>
  <c r="B394" i="5"/>
  <c r="L394" i="5"/>
  <c r="H394" i="5"/>
  <c r="E394" i="5"/>
  <c r="I394" i="5"/>
  <c r="F394" i="5"/>
  <c r="J394" i="5"/>
  <c r="K394" i="5"/>
  <c r="G395" i="5" s="1"/>
  <c r="C394" i="5"/>
  <c r="C395" i="5" s="1"/>
  <c r="D394" i="5" l="1"/>
  <c r="B395" i="5"/>
  <c r="J395" i="5"/>
  <c r="F395" i="5"/>
  <c r="I395" i="5"/>
  <c r="E395" i="5"/>
  <c r="L395" i="5"/>
  <c r="K395" i="5"/>
  <c r="G396" i="5" s="1"/>
  <c r="H395" i="5"/>
  <c r="D395" i="5"/>
  <c r="A395" i="5"/>
  <c r="B396" i="5" l="1"/>
  <c r="A396" i="5"/>
  <c r="I396" i="5"/>
  <c r="L396" i="5"/>
  <c r="F396" i="5"/>
  <c r="K396" i="5"/>
  <c r="G397" i="5" s="1"/>
  <c r="J396" i="5"/>
  <c r="E396" i="5"/>
  <c r="H396" i="5"/>
  <c r="C396" i="5"/>
  <c r="D396" i="5" s="1"/>
  <c r="I397" i="5" l="1"/>
  <c r="F397" i="5"/>
  <c r="L397" i="5"/>
  <c r="K397" i="5"/>
  <c r="G398" i="5" s="1"/>
  <c r="E397" i="5"/>
  <c r="J397" i="5"/>
  <c r="H397" i="5"/>
  <c r="D397" i="5"/>
  <c r="A397" i="5"/>
  <c r="C397" i="5"/>
  <c r="B397" i="5"/>
  <c r="E398" i="5" l="1"/>
  <c r="J398" i="5"/>
  <c r="L398" i="5"/>
  <c r="K398" i="5"/>
  <c r="G399" i="5" s="1"/>
  <c r="H398" i="5"/>
  <c r="D398" i="5"/>
  <c r="I398" i="5"/>
  <c r="F398" i="5"/>
  <c r="B398" i="5"/>
  <c r="C398" i="5"/>
  <c r="A398" i="5"/>
  <c r="L399" i="5" l="1"/>
  <c r="E399" i="5"/>
  <c r="J399" i="5"/>
  <c r="I399" i="5"/>
  <c r="F399" i="5"/>
  <c r="H399" i="5"/>
  <c r="K399" i="5"/>
  <c r="G400" i="5" s="1"/>
  <c r="D399" i="5"/>
  <c r="A399" i="5"/>
  <c r="C399" i="5"/>
  <c r="B399" i="5"/>
  <c r="F400" i="5" l="1"/>
  <c r="I400" i="5"/>
  <c r="E400" i="5"/>
  <c r="H400" i="5"/>
  <c r="J400" i="5"/>
  <c r="L400" i="5"/>
  <c r="K400" i="5"/>
  <c r="G401" i="5" s="1"/>
  <c r="B400" i="5"/>
  <c r="C400" i="5"/>
  <c r="D400" i="5" s="1"/>
  <c r="A400" i="5"/>
  <c r="L401" i="5" l="1"/>
  <c r="J401" i="5"/>
  <c r="H401" i="5"/>
  <c r="I401" i="5"/>
  <c r="K401" i="5"/>
  <c r="G402" i="5" s="1"/>
  <c r="F401" i="5"/>
  <c r="E401" i="5"/>
  <c r="A401" i="5"/>
  <c r="A402" i="5" s="1"/>
  <c r="C401" i="5"/>
  <c r="B401" i="5"/>
  <c r="J402" i="5" l="1"/>
  <c r="L402" i="5"/>
  <c r="K402" i="5"/>
  <c r="G403" i="5" s="1"/>
  <c r="I402" i="5"/>
  <c r="C17" i="5" s="1"/>
  <c r="E402" i="5"/>
  <c r="F402" i="5"/>
  <c r="H402" i="5"/>
  <c r="C16" i="5" s="1"/>
  <c r="C15" i="5"/>
  <c r="B402" i="5"/>
  <c r="D401" i="5"/>
  <c r="C402" i="5"/>
  <c r="C403" i="5" l="1"/>
  <c r="D403" i="5" s="1"/>
  <c r="F403" i="5"/>
  <c r="K403" i="5"/>
  <c r="G404" i="5" s="1"/>
  <c r="E403" i="5"/>
  <c r="I403" i="5"/>
  <c r="L403" i="5"/>
  <c r="J403" i="5"/>
  <c r="H403" i="5"/>
  <c r="B403" i="5"/>
  <c r="A403" i="5"/>
  <c r="D402" i="5"/>
  <c r="A404" i="5" l="1"/>
  <c r="H404" i="5"/>
  <c r="L404" i="5"/>
  <c r="F404" i="5"/>
  <c r="K404" i="5"/>
  <c r="G405" i="5" s="1"/>
  <c r="I404" i="5"/>
  <c r="E404" i="5"/>
  <c r="J404" i="5"/>
  <c r="B404" i="5"/>
  <c r="C404" i="5"/>
  <c r="J405" i="5" l="1"/>
  <c r="H405" i="5"/>
  <c r="D405" i="5"/>
  <c r="L405" i="5"/>
  <c r="E405" i="5"/>
  <c r="I405" i="5"/>
  <c r="F405" i="5"/>
  <c r="K405" i="5"/>
  <c r="G406" i="5" s="1"/>
  <c r="C405" i="5"/>
  <c r="B405" i="5"/>
  <c r="D404" i="5"/>
  <c r="A405" i="5"/>
  <c r="A406" i="5" l="1"/>
  <c r="B406" i="5"/>
  <c r="K406" i="5"/>
  <c r="G407" i="5" s="1"/>
  <c r="L406" i="5"/>
  <c r="H406" i="5"/>
  <c r="F406" i="5"/>
  <c r="I406" i="5"/>
  <c r="E406" i="5"/>
  <c r="J406" i="5"/>
  <c r="C406" i="5"/>
  <c r="C407" i="5" l="1"/>
  <c r="E407" i="5"/>
  <c r="L407" i="5"/>
  <c r="I407" i="5"/>
  <c r="J407" i="5"/>
  <c r="H407" i="5"/>
  <c r="F407" i="5"/>
  <c r="K407" i="5"/>
  <c r="G408" i="5" s="1"/>
  <c r="D407" i="5"/>
  <c r="B407" i="5"/>
  <c r="D406" i="5"/>
  <c r="A407" i="5"/>
  <c r="C408" i="5" l="1"/>
  <c r="D408" i="5" s="1"/>
  <c r="E408" i="5"/>
  <c r="K408" i="5"/>
  <c r="G409" i="5" s="1"/>
  <c r="F408" i="5"/>
  <c r="L408" i="5"/>
  <c r="I408" i="5"/>
  <c r="J408" i="5"/>
  <c r="H408" i="5"/>
  <c r="A408" i="5"/>
  <c r="B408" i="5"/>
  <c r="E409" i="5" l="1"/>
  <c r="J409" i="5"/>
  <c r="H409" i="5"/>
  <c r="I409" i="5"/>
  <c r="F409" i="5"/>
  <c r="L409" i="5"/>
  <c r="K409" i="5"/>
  <c r="G410" i="5" s="1"/>
  <c r="B409" i="5"/>
  <c r="A409" i="5"/>
  <c r="C409" i="5"/>
  <c r="K410" i="5" l="1"/>
  <c r="G411" i="5" s="1"/>
  <c r="I410" i="5"/>
  <c r="F410" i="5"/>
  <c r="J410" i="5"/>
  <c r="H410" i="5"/>
  <c r="D410" i="5"/>
  <c r="L410" i="5"/>
  <c r="E410" i="5"/>
  <c r="C410" i="5"/>
  <c r="C411" i="5" s="1"/>
  <c r="A410" i="5"/>
  <c r="A411" i="5" s="1"/>
  <c r="D409" i="5"/>
  <c r="B410" i="5"/>
  <c r="B411" i="5" s="1"/>
  <c r="F411" i="5" l="1"/>
  <c r="L411" i="5"/>
  <c r="J411" i="5"/>
  <c r="E411" i="5"/>
  <c r="I411" i="5"/>
  <c r="K411" i="5"/>
  <c r="G412" i="5" s="1"/>
  <c r="A412" i="5" s="1"/>
  <c r="H411" i="5"/>
  <c r="D411" i="5"/>
  <c r="C412" i="5" l="1"/>
  <c r="E412" i="5"/>
  <c r="I412" i="5"/>
  <c r="F412" i="5"/>
  <c r="H412" i="5"/>
  <c r="K412" i="5"/>
  <c r="G413" i="5" s="1"/>
  <c r="C413" i="5" s="1"/>
  <c r="L412" i="5"/>
  <c r="J412" i="5"/>
  <c r="D412" i="5"/>
  <c r="B412" i="5"/>
  <c r="B413" i="5" l="1"/>
  <c r="H413" i="5"/>
  <c r="E413" i="5"/>
  <c r="K413" i="5"/>
  <c r="G414" i="5" s="1"/>
  <c r="D413" i="5"/>
  <c r="J413" i="5"/>
  <c r="F413" i="5"/>
  <c r="L413" i="5"/>
  <c r="I413" i="5"/>
  <c r="A413" i="5"/>
  <c r="A414" i="5" l="1"/>
  <c r="L414" i="5"/>
  <c r="I414" i="5"/>
  <c r="F414" i="5"/>
  <c r="K414" i="5"/>
  <c r="G415" i="5" s="1"/>
  <c r="E414" i="5"/>
  <c r="H414" i="5"/>
  <c r="J414" i="5"/>
  <c r="B414" i="5"/>
  <c r="C414" i="5"/>
  <c r="D414" i="5" s="1"/>
  <c r="B415" i="5" l="1"/>
  <c r="E415" i="5"/>
  <c r="F415" i="5"/>
  <c r="H415" i="5"/>
  <c r="K415" i="5"/>
  <c r="G416" i="5" s="1"/>
  <c r="D415" i="5"/>
  <c r="L415" i="5"/>
  <c r="I415" i="5"/>
  <c r="J415" i="5"/>
  <c r="C415" i="5"/>
  <c r="A415" i="5"/>
  <c r="J416" i="5" l="1"/>
  <c r="H416" i="5"/>
  <c r="E416" i="5"/>
  <c r="F416" i="5"/>
  <c r="K416" i="5"/>
  <c r="G417" i="5" s="1"/>
  <c r="L416" i="5"/>
  <c r="I416" i="5"/>
  <c r="D416" i="5"/>
  <c r="C416" i="5"/>
  <c r="A416" i="5"/>
  <c r="B416" i="5"/>
  <c r="H417" i="5" l="1"/>
  <c r="K417" i="5"/>
  <c r="G418" i="5" s="1"/>
  <c r="J417" i="5"/>
  <c r="I417" i="5"/>
  <c r="E417" i="5"/>
  <c r="L417" i="5"/>
  <c r="F417" i="5"/>
  <c r="D417" i="5"/>
  <c r="B417" i="5"/>
  <c r="A417" i="5"/>
  <c r="C417" i="5"/>
  <c r="C418" i="5" l="1"/>
  <c r="A418" i="5"/>
  <c r="K418" i="5"/>
  <c r="G419" i="5" s="1"/>
  <c r="L418" i="5"/>
  <c r="I418" i="5"/>
  <c r="F418" i="5"/>
  <c r="D418" i="5"/>
  <c r="H418" i="5"/>
  <c r="J418" i="5"/>
  <c r="E418" i="5"/>
  <c r="B418" i="5"/>
  <c r="A419" i="5" l="1"/>
  <c r="B419" i="5"/>
  <c r="F419" i="5"/>
  <c r="I419" i="5"/>
  <c r="J419" i="5"/>
  <c r="D419" i="5"/>
  <c r="H419" i="5"/>
  <c r="L419" i="5"/>
  <c r="E419" i="5"/>
  <c r="K419" i="5"/>
  <c r="G420" i="5" s="1"/>
  <c r="C419" i="5"/>
  <c r="C420" i="5" l="1"/>
  <c r="F420" i="5"/>
  <c r="D420" i="5"/>
  <c r="I420" i="5"/>
  <c r="L420" i="5"/>
  <c r="E420" i="5"/>
  <c r="H420" i="5"/>
  <c r="J420" i="5"/>
  <c r="K420" i="5"/>
  <c r="G421" i="5" s="1"/>
  <c r="A420" i="5"/>
  <c r="A421" i="5" s="1"/>
  <c r="B420" i="5"/>
  <c r="B421" i="5" s="1"/>
  <c r="E421" i="5" l="1"/>
  <c r="I421" i="5"/>
  <c r="J421" i="5"/>
  <c r="K421" i="5"/>
  <c r="G422" i="5" s="1"/>
  <c r="B422" i="5" s="1"/>
  <c r="H421" i="5"/>
  <c r="L421" i="5"/>
  <c r="F421" i="5"/>
  <c r="C421" i="5"/>
  <c r="D421" i="5" l="1"/>
  <c r="C422" i="5"/>
  <c r="L422" i="5"/>
  <c r="F422" i="5"/>
  <c r="K422" i="5"/>
  <c r="G423" i="5" s="1"/>
  <c r="E422" i="5"/>
  <c r="I422" i="5"/>
  <c r="J422" i="5"/>
  <c r="H422" i="5"/>
  <c r="A422" i="5"/>
  <c r="K423" i="5" l="1"/>
  <c r="G424" i="5" s="1"/>
  <c r="I423" i="5"/>
  <c r="F423" i="5"/>
  <c r="L423" i="5"/>
  <c r="E423" i="5"/>
  <c r="H423" i="5"/>
  <c r="J423" i="5"/>
  <c r="D422" i="5"/>
  <c r="C423" i="5"/>
  <c r="C424" i="5" s="1"/>
  <c r="A423" i="5"/>
  <c r="B423" i="5"/>
  <c r="B424" i="5" l="1"/>
  <c r="A424" i="5"/>
  <c r="D423" i="5"/>
  <c r="D424" i="5"/>
  <c r="F424" i="5"/>
  <c r="E424" i="5"/>
  <c r="H424" i="5"/>
  <c r="J424" i="5"/>
  <c r="I424" i="5"/>
  <c r="L424" i="5"/>
  <c r="K424" i="5"/>
  <c r="G425" i="5" s="1"/>
  <c r="H425" i="5" l="1"/>
  <c r="F425" i="5"/>
  <c r="K425" i="5"/>
  <c r="G426" i="5" s="1"/>
  <c r="E425" i="5"/>
  <c r="I425" i="5"/>
  <c r="D425" i="5"/>
  <c r="J425" i="5"/>
  <c r="L425" i="5"/>
  <c r="B425" i="5"/>
  <c r="C425" i="5"/>
  <c r="A425" i="5"/>
  <c r="A426" i="5" s="1"/>
  <c r="L426" i="5" l="1"/>
  <c r="I426" i="5"/>
  <c r="K426" i="5"/>
  <c r="G427" i="5" s="1"/>
  <c r="F426" i="5"/>
  <c r="J426" i="5"/>
  <c r="H426" i="5"/>
  <c r="D426" i="5"/>
  <c r="E426" i="5"/>
  <c r="C426" i="5"/>
  <c r="B426" i="5"/>
  <c r="H427" i="5" l="1"/>
  <c r="K427" i="5"/>
  <c r="G428" i="5" s="1"/>
  <c r="L427" i="5"/>
  <c r="E427" i="5"/>
  <c r="J427" i="5"/>
  <c r="F427" i="5"/>
  <c r="I427" i="5"/>
  <c r="B427" i="5"/>
  <c r="C427" i="5"/>
  <c r="D427" i="5" s="1"/>
  <c r="A427" i="5"/>
  <c r="A428" i="5" l="1"/>
  <c r="C428" i="5"/>
  <c r="D428" i="5" s="1"/>
  <c r="F428" i="5"/>
  <c r="I428" i="5"/>
  <c r="E428" i="5"/>
  <c r="J428" i="5"/>
  <c r="L428" i="5"/>
  <c r="H428" i="5"/>
  <c r="K428" i="5"/>
  <c r="G429" i="5" s="1"/>
  <c r="B428" i="5"/>
  <c r="C429" i="5" l="1"/>
  <c r="B429" i="5"/>
  <c r="L429" i="5"/>
  <c r="H429" i="5"/>
  <c r="K429" i="5"/>
  <c r="G430" i="5" s="1"/>
  <c r="C430" i="5" s="1"/>
  <c r="D429" i="5"/>
  <c r="F429" i="5"/>
  <c r="E429" i="5"/>
  <c r="I429" i="5"/>
  <c r="J429" i="5"/>
  <c r="A429" i="5"/>
  <c r="A430" i="5" l="1"/>
  <c r="K430" i="5"/>
  <c r="G431" i="5" s="1"/>
  <c r="F430" i="5"/>
  <c r="J430" i="5"/>
  <c r="H430" i="5"/>
  <c r="E430" i="5"/>
  <c r="I430" i="5"/>
  <c r="L430" i="5"/>
  <c r="D430" i="5"/>
  <c r="B430" i="5"/>
  <c r="B431" i="5" s="1"/>
  <c r="A431" i="5" l="1"/>
  <c r="K431" i="5"/>
  <c r="G432" i="5" s="1"/>
  <c r="L431" i="5"/>
  <c r="J431" i="5"/>
  <c r="I431" i="5"/>
  <c r="D431" i="5"/>
  <c r="F431" i="5"/>
  <c r="H431" i="5"/>
  <c r="E431" i="5"/>
  <c r="C431" i="5"/>
  <c r="C432" i="5" l="1"/>
  <c r="D432" i="5"/>
  <c r="H432" i="5"/>
  <c r="I432" i="5"/>
  <c r="E432" i="5"/>
  <c r="F432" i="5"/>
  <c r="J432" i="5"/>
  <c r="L432" i="5"/>
  <c r="K432" i="5"/>
  <c r="G433" i="5" s="1"/>
  <c r="A432" i="5"/>
  <c r="B432" i="5"/>
  <c r="A433" i="5" l="1"/>
  <c r="L433" i="5"/>
  <c r="J433" i="5"/>
  <c r="E433" i="5"/>
  <c r="I433" i="5"/>
  <c r="K433" i="5"/>
  <c r="G434" i="5" s="1"/>
  <c r="F433" i="5"/>
  <c r="H433" i="5"/>
  <c r="B433" i="5"/>
  <c r="C433" i="5"/>
  <c r="D433" i="5" s="1"/>
  <c r="I434" i="5" l="1"/>
  <c r="E434" i="5"/>
  <c r="L434" i="5"/>
  <c r="F434" i="5"/>
  <c r="H434" i="5"/>
  <c r="K434" i="5"/>
  <c r="G435" i="5" s="1"/>
  <c r="J434" i="5"/>
  <c r="C434" i="5"/>
  <c r="D434" i="5" s="1"/>
  <c r="B434" i="5"/>
  <c r="A434" i="5"/>
  <c r="L435" i="5" l="1"/>
  <c r="K435" i="5"/>
  <c r="G436" i="5" s="1"/>
  <c r="I435" i="5"/>
  <c r="H435" i="5"/>
  <c r="J435" i="5"/>
  <c r="E435" i="5"/>
  <c r="F435" i="5"/>
  <c r="B435" i="5"/>
  <c r="A435" i="5"/>
  <c r="C435" i="5"/>
  <c r="C436" i="5" l="1"/>
  <c r="A436" i="5"/>
  <c r="D435" i="5"/>
  <c r="D436" i="5"/>
  <c r="J436" i="5"/>
  <c r="E436" i="5"/>
  <c r="K436" i="5"/>
  <c r="G437" i="5" s="1"/>
  <c r="F436" i="5"/>
  <c r="L436" i="5"/>
  <c r="H436" i="5"/>
  <c r="I436" i="5"/>
  <c r="B436" i="5"/>
  <c r="E437" i="5" l="1"/>
  <c r="F437" i="5"/>
  <c r="J437" i="5"/>
  <c r="L437" i="5"/>
  <c r="H437" i="5"/>
  <c r="I437" i="5"/>
  <c r="K437" i="5"/>
  <c r="G438" i="5" s="1"/>
  <c r="B437" i="5"/>
  <c r="A437" i="5"/>
  <c r="C437" i="5"/>
  <c r="D437" i="5" s="1"/>
  <c r="J438" i="5" l="1"/>
  <c r="I438" i="5"/>
  <c r="D438" i="5"/>
  <c r="L438" i="5"/>
  <c r="H438" i="5"/>
  <c r="F438" i="5"/>
  <c r="K438" i="5"/>
  <c r="G439" i="5" s="1"/>
  <c r="E438" i="5"/>
  <c r="C438" i="5"/>
  <c r="A438" i="5"/>
  <c r="B438" i="5"/>
  <c r="F439" i="5" l="1"/>
  <c r="J439" i="5"/>
  <c r="H439" i="5"/>
  <c r="K439" i="5"/>
  <c r="G440" i="5" s="1"/>
  <c r="I439" i="5"/>
  <c r="E439" i="5"/>
  <c r="L439" i="5"/>
  <c r="A439" i="5"/>
  <c r="B439" i="5"/>
  <c r="C439" i="5"/>
  <c r="F440" i="5" l="1"/>
  <c r="K440" i="5"/>
  <c r="G441" i="5" s="1"/>
  <c r="I440" i="5"/>
  <c r="L440" i="5"/>
  <c r="D440" i="5"/>
  <c r="J440" i="5"/>
  <c r="H440" i="5"/>
  <c r="E440" i="5"/>
  <c r="C440" i="5"/>
  <c r="D439" i="5"/>
  <c r="B440" i="5"/>
  <c r="B441" i="5" s="1"/>
  <c r="A440" i="5"/>
  <c r="A441" i="5" s="1"/>
  <c r="C441" i="5" l="1"/>
  <c r="H441" i="5"/>
  <c r="L441" i="5"/>
  <c r="J441" i="5"/>
  <c r="I441" i="5"/>
  <c r="F441" i="5"/>
  <c r="D441" i="5"/>
  <c r="K441" i="5"/>
  <c r="G442" i="5" s="1"/>
  <c r="A442" i="5" s="1"/>
  <c r="E441" i="5"/>
  <c r="C442" i="5" l="1"/>
  <c r="F442" i="5"/>
  <c r="E442" i="5"/>
  <c r="J442" i="5"/>
  <c r="K442" i="5"/>
  <c r="G443" i="5" s="1"/>
  <c r="H442" i="5"/>
  <c r="I442" i="5"/>
  <c r="L442" i="5"/>
  <c r="D442" i="5"/>
  <c r="B442" i="5"/>
  <c r="B443" i="5" l="1"/>
  <c r="F443" i="5"/>
  <c r="H443" i="5"/>
  <c r="I443" i="5"/>
  <c r="E443" i="5"/>
  <c r="J443" i="5"/>
  <c r="L443" i="5"/>
  <c r="K443" i="5"/>
  <c r="G444" i="5" s="1"/>
  <c r="C443" i="5"/>
  <c r="D443" i="5" s="1"/>
  <c r="A443" i="5"/>
  <c r="A444" i="5" s="1"/>
  <c r="C444" i="5" l="1"/>
  <c r="H444" i="5"/>
  <c r="I444" i="5"/>
  <c r="D444" i="5"/>
  <c r="E444" i="5"/>
  <c r="J444" i="5"/>
  <c r="F444" i="5"/>
  <c r="K444" i="5"/>
  <c r="G445" i="5" s="1"/>
  <c r="A445" i="5" s="1"/>
  <c r="L444" i="5"/>
  <c r="B444" i="5"/>
  <c r="B445" i="5" l="1"/>
  <c r="E445" i="5"/>
  <c r="H445" i="5"/>
  <c r="D445" i="5"/>
  <c r="K445" i="5"/>
  <c r="G446" i="5" s="1"/>
  <c r="B446" i="5" s="1"/>
  <c r="L445" i="5"/>
  <c r="J445" i="5"/>
  <c r="F445" i="5"/>
  <c r="I445" i="5"/>
  <c r="C445" i="5"/>
  <c r="J446" i="5" l="1"/>
  <c r="K446" i="5"/>
  <c r="G447" i="5" s="1"/>
  <c r="H446" i="5"/>
  <c r="F446" i="5"/>
  <c r="I446" i="5"/>
  <c r="D446" i="5"/>
  <c r="L446" i="5"/>
  <c r="E446" i="5"/>
  <c r="C446" i="5"/>
  <c r="A446" i="5"/>
  <c r="A447" i="5" l="1"/>
  <c r="I447" i="5"/>
  <c r="E447" i="5"/>
  <c r="L447" i="5"/>
  <c r="K447" i="5"/>
  <c r="G448" i="5" s="1"/>
  <c r="J447" i="5"/>
  <c r="H447" i="5"/>
  <c r="F447" i="5"/>
  <c r="C447" i="5"/>
  <c r="D447" i="5" s="1"/>
  <c r="B447" i="5"/>
  <c r="E448" i="5" l="1"/>
  <c r="H448" i="5"/>
  <c r="I448" i="5"/>
  <c r="F448" i="5"/>
  <c r="J448" i="5"/>
  <c r="L448" i="5"/>
  <c r="K448" i="5"/>
  <c r="G449" i="5" s="1"/>
  <c r="A448" i="5"/>
  <c r="B448" i="5"/>
  <c r="C448" i="5"/>
  <c r="F449" i="5" l="1"/>
  <c r="K449" i="5"/>
  <c r="G450" i="5" s="1"/>
  <c r="J449" i="5"/>
  <c r="D449" i="5"/>
  <c r="I449" i="5"/>
  <c r="H449" i="5"/>
  <c r="L449" i="5"/>
  <c r="E449" i="5"/>
  <c r="C449" i="5"/>
  <c r="D448" i="5"/>
  <c r="B449" i="5"/>
  <c r="B450" i="5" s="1"/>
  <c r="A449" i="5"/>
  <c r="A450" i="5" s="1"/>
  <c r="K450" i="5" l="1"/>
  <c r="G451" i="5" s="1"/>
  <c r="E450" i="5"/>
  <c r="L450" i="5"/>
  <c r="J450" i="5"/>
  <c r="F450" i="5"/>
  <c r="I450" i="5"/>
  <c r="H450" i="5"/>
  <c r="C450" i="5"/>
  <c r="C451" i="5" s="1"/>
  <c r="H451" i="5" l="1"/>
  <c r="F451" i="5"/>
  <c r="J451" i="5"/>
  <c r="L451" i="5"/>
  <c r="E451" i="5"/>
  <c r="K451" i="5"/>
  <c r="G452" i="5" s="1"/>
  <c r="I451" i="5"/>
  <c r="D451" i="5"/>
  <c r="B451" i="5"/>
  <c r="D450" i="5"/>
  <c r="A451" i="5"/>
  <c r="J452" i="5" l="1"/>
  <c r="E452" i="5"/>
  <c r="F452" i="5"/>
  <c r="D452" i="5"/>
  <c r="H452" i="5"/>
  <c r="K452" i="5"/>
  <c r="G453" i="5" s="1"/>
  <c r="L452" i="5"/>
  <c r="I452" i="5"/>
  <c r="A452" i="5"/>
  <c r="B452" i="5"/>
  <c r="C452" i="5"/>
  <c r="C453" i="5" l="1"/>
  <c r="B453" i="5"/>
  <c r="H453" i="5"/>
  <c r="E453" i="5"/>
  <c r="F453" i="5"/>
  <c r="I453" i="5"/>
  <c r="J453" i="5"/>
  <c r="K453" i="5"/>
  <c r="G454" i="5" s="1"/>
  <c r="L453" i="5"/>
  <c r="D453" i="5"/>
  <c r="A453" i="5"/>
  <c r="A454" i="5" l="1"/>
  <c r="K454" i="5"/>
  <c r="G455" i="5" s="1"/>
  <c r="H454" i="5"/>
  <c r="F454" i="5"/>
  <c r="I454" i="5"/>
  <c r="D454" i="5"/>
  <c r="L454" i="5"/>
  <c r="E454" i="5"/>
  <c r="J454" i="5"/>
  <c r="B454" i="5"/>
  <c r="C454" i="5"/>
  <c r="C455" i="5" s="1"/>
  <c r="B455" i="5" l="1"/>
  <c r="H455" i="5"/>
  <c r="K455" i="5"/>
  <c r="G456" i="5" s="1"/>
  <c r="L455" i="5"/>
  <c r="F455" i="5"/>
  <c r="D455" i="5"/>
  <c r="E455" i="5"/>
  <c r="I455" i="5"/>
  <c r="J455" i="5"/>
  <c r="A455" i="5"/>
  <c r="A456" i="5" l="1"/>
  <c r="K456" i="5"/>
  <c r="G457" i="5" s="1"/>
  <c r="I456" i="5"/>
  <c r="F456" i="5"/>
  <c r="J456" i="5"/>
  <c r="D456" i="5"/>
  <c r="H456" i="5"/>
  <c r="E456" i="5"/>
  <c r="L456" i="5"/>
  <c r="B456" i="5"/>
  <c r="C456" i="5"/>
  <c r="C457" i="5" s="1"/>
  <c r="B457" i="5" l="1"/>
  <c r="J457" i="5"/>
  <c r="H457" i="5"/>
  <c r="L457" i="5"/>
  <c r="F457" i="5"/>
  <c r="K457" i="5"/>
  <c r="G458" i="5" s="1"/>
  <c r="I457" i="5"/>
  <c r="E457" i="5"/>
  <c r="D457" i="5"/>
  <c r="A457" i="5"/>
  <c r="H458" i="5" l="1"/>
  <c r="L458" i="5"/>
  <c r="I458" i="5"/>
  <c r="D458" i="5"/>
  <c r="F458" i="5"/>
  <c r="E458" i="5"/>
  <c r="K458" i="5"/>
  <c r="G459" i="5" s="1"/>
  <c r="J458" i="5"/>
  <c r="A458" i="5"/>
  <c r="B458" i="5"/>
  <c r="C458" i="5"/>
  <c r="H459" i="5" l="1"/>
  <c r="J459" i="5"/>
  <c r="D459" i="5"/>
  <c r="E459" i="5"/>
  <c r="F459" i="5"/>
  <c r="L459" i="5"/>
  <c r="I459" i="5"/>
  <c r="K459" i="5"/>
  <c r="G460" i="5" s="1"/>
  <c r="C459" i="5"/>
  <c r="B459" i="5"/>
  <c r="A459" i="5"/>
  <c r="I460" i="5" l="1"/>
  <c r="E460" i="5"/>
  <c r="J460" i="5"/>
  <c r="H460" i="5"/>
  <c r="K460" i="5"/>
  <c r="G461" i="5" s="1"/>
  <c r="D460" i="5"/>
  <c r="L460" i="5"/>
  <c r="F460" i="5"/>
  <c r="B460" i="5"/>
  <c r="A460" i="5"/>
  <c r="C460" i="5"/>
  <c r="C461" i="5" l="1"/>
  <c r="J461" i="5"/>
  <c r="F461" i="5"/>
  <c r="E461" i="5"/>
  <c r="H461" i="5"/>
  <c r="I461" i="5"/>
  <c r="K461" i="5"/>
  <c r="G462" i="5" s="1"/>
  <c r="L461" i="5"/>
  <c r="D461" i="5"/>
  <c r="A461" i="5"/>
  <c r="B461" i="5"/>
  <c r="B462" i="5" l="1"/>
  <c r="A462" i="5"/>
  <c r="K462" i="5"/>
  <c r="G463" i="5" s="1"/>
  <c r="J462" i="5"/>
  <c r="L462" i="5"/>
  <c r="H462" i="5"/>
  <c r="F462" i="5"/>
  <c r="I462" i="5"/>
  <c r="E462" i="5"/>
  <c r="C462" i="5"/>
  <c r="C463" i="5" l="1"/>
  <c r="D462" i="5"/>
  <c r="I463" i="5"/>
  <c r="L463" i="5"/>
  <c r="E463" i="5"/>
  <c r="H463" i="5"/>
  <c r="D463" i="5"/>
  <c r="F463" i="5"/>
  <c r="K463" i="5"/>
  <c r="G464" i="5" s="1"/>
  <c r="C464" i="5" s="1"/>
  <c r="J463" i="5"/>
  <c r="A463" i="5"/>
  <c r="B463" i="5"/>
  <c r="B464" i="5" l="1"/>
  <c r="H464" i="5"/>
  <c r="K464" i="5"/>
  <c r="G465" i="5" s="1"/>
  <c r="I464" i="5"/>
  <c r="D464" i="5"/>
  <c r="J464" i="5"/>
  <c r="L464" i="5"/>
  <c r="F464" i="5"/>
  <c r="E464" i="5"/>
  <c r="A464" i="5"/>
  <c r="H465" i="5" l="1"/>
  <c r="E465" i="5"/>
  <c r="I465" i="5"/>
  <c r="K465" i="5"/>
  <c r="G466" i="5" s="1"/>
  <c r="F465" i="5"/>
  <c r="J465" i="5"/>
  <c r="L465" i="5"/>
  <c r="B465" i="5"/>
  <c r="A465" i="5"/>
  <c r="C465" i="5"/>
  <c r="K466" i="5" l="1"/>
  <c r="G467" i="5" s="1"/>
  <c r="J466" i="5"/>
  <c r="H466" i="5"/>
  <c r="L466" i="5"/>
  <c r="E466" i="5"/>
  <c r="I466" i="5"/>
  <c r="F466" i="5"/>
  <c r="C466" i="5"/>
  <c r="D465" i="5"/>
  <c r="A466" i="5"/>
  <c r="B466" i="5"/>
  <c r="B467" i="5" s="1"/>
  <c r="C467" i="5" l="1"/>
  <c r="A467" i="5"/>
  <c r="J467" i="5"/>
  <c r="E467" i="5"/>
  <c r="I467" i="5"/>
  <c r="K467" i="5"/>
  <c r="G468" i="5" s="1"/>
  <c r="B468" i="5" s="1"/>
  <c r="F467" i="5"/>
  <c r="L467" i="5"/>
  <c r="H467" i="5"/>
  <c r="D467" i="5"/>
  <c r="D466" i="5"/>
  <c r="F468" i="5" l="1"/>
  <c r="L468" i="5"/>
  <c r="D468" i="5"/>
  <c r="E468" i="5"/>
  <c r="I468" i="5"/>
  <c r="H468" i="5"/>
  <c r="J468" i="5"/>
  <c r="K468" i="5"/>
  <c r="G469" i="5" s="1"/>
  <c r="C468" i="5"/>
  <c r="A468" i="5"/>
  <c r="A469" i="5" l="1"/>
  <c r="C469" i="5"/>
  <c r="I469" i="5"/>
  <c r="J469" i="5"/>
  <c r="F469" i="5"/>
  <c r="L469" i="5"/>
  <c r="E469" i="5"/>
  <c r="H469" i="5"/>
  <c r="K469" i="5"/>
  <c r="G470" i="5" s="1"/>
  <c r="D469" i="5"/>
  <c r="B469" i="5"/>
  <c r="B470" i="5" l="1"/>
  <c r="C470" i="5"/>
  <c r="D470" i="5"/>
  <c r="K470" i="5"/>
  <c r="G471" i="5" s="1"/>
  <c r="F470" i="5"/>
  <c r="E470" i="5"/>
  <c r="I470" i="5"/>
  <c r="L470" i="5"/>
  <c r="H470" i="5"/>
  <c r="J470" i="5"/>
  <c r="A470" i="5"/>
  <c r="I471" i="5" l="1"/>
  <c r="H471" i="5"/>
  <c r="F471" i="5"/>
  <c r="J471" i="5"/>
  <c r="L471" i="5"/>
  <c r="K471" i="5"/>
  <c r="G472" i="5" s="1"/>
  <c r="E471" i="5"/>
  <c r="D471" i="5"/>
  <c r="A471" i="5"/>
  <c r="B471" i="5"/>
  <c r="C471" i="5"/>
  <c r="C472" i="5" l="1"/>
  <c r="F472" i="5"/>
  <c r="H472" i="5"/>
  <c r="E472" i="5"/>
  <c r="L472" i="5"/>
  <c r="I472" i="5"/>
  <c r="D472" i="5"/>
  <c r="J472" i="5"/>
  <c r="K472" i="5"/>
  <c r="G473" i="5" s="1"/>
  <c r="B472" i="5"/>
  <c r="A472" i="5"/>
  <c r="A473" i="5" s="1"/>
  <c r="B473" i="5" l="1"/>
  <c r="H473" i="5"/>
  <c r="I473" i="5"/>
  <c r="F473" i="5"/>
  <c r="J473" i="5"/>
  <c r="L473" i="5"/>
  <c r="K473" i="5"/>
  <c r="G474" i="5" s="1"/>
  <c r="E473" i="5"/>
  <c r="C473" i="5"/>
  <c r="J474" i="5" l="1"/>
  <c r="F474" i="5"/>
  <c r="E474" i="5"/>
  <c r="K474" i="5"/>
  <c r="G475" i="5" s="1"/>
  <c r="L474" i="5"/>
  <c r="D474" i="5"/>
  <c r="I474" i="5"/>
  <c r="H474" i="5"/>
  <c r="B474" i="5"/>
  <c r="C474" i="5"/>
  <c r="D473" i="5"/>
  <c r="A474" i="5"/>
  <c r="A475" i="5" l="1"/>
  <c r="F475" i="5"/>
  <c r="K475" i="5"/>
  <c r="G476" i="5" s="1"/>
  <c r="J475" i="5"/>
  <c r="E475" i="5"/>
  <c r="L475" i="5"/>
  <c r="H475" i="5"/>
  <c r="I475" i="5"/>
  <c r="C475" i="5"/>
  <c r="B475" i="5"/>
  <c r="H476" i="5" l="1"/>
  <c r="K476" i="5"/>
  <c r="G477" i="5" s="1"/>
  <c r="I476" i="5"/>
  <c r="F476" i="5"/>
  <c r="J476" i="5"/>
  <c r="D476" i="5"/>
  <c r="L476" i="5"/>
  <c r="E476" i="5"/>
  <c r="B476" i="5"/>
  <c r="D475" i="5"/>
  <c r="C476" i="5"/>
  <c r="C477" i="5" s="1"/>
  <c r="A476" i="5"/>
  <c r="A477" i="5" s="1"/>
  <c r="I477" i="5" l="1"/>
  <c r="L477" i="5"/>
  <c r="E477" i="5"/>
  <c r="F477" i="5"/>
  <c r="H477" i="5"/>
  <c r="K477" i="5"/>
  <c r="G478" i="5" s="1"/>
  <c r="J477" i="5"/>
  <c r="D477" i="5"/>
  <c r="B477" i="5"/>
  <c r="H478" i="5" l="1"/>
  <c r="J478" i="5"/>
  <c r="E478" i="5"/>
  <c r="I478" i="5"/>
  <c r="K478" i="5"/>
  <c r="G479" i="5" s="1"/>
  <c r="L478" i="5"/>
  <c r="F478" i="5"/>
  <c r="B478" i="5"/>
  <c r="C478" i="5"/>
  <c r="A478" i="5"/>
  <c r="B479" i="5" l="1"/>
  <c r="E479" i="5"/>
  <c r="K479" i="5"/>
  <c r="G480" i="5" s="1"/>
  <c r="F479" i="5"/>
  <c r="J479" i="5"/>
  <c r="H479" i="5"/>
  <c r="L479" i="5"/>
  <c r="I479" i="5"/>
  <c r="A479" i="5"/>
  <c r="D478" i="5"/>
  <c r="C479" i="5"/>
  <c r="C480" i="5" l="1"/>
  <c r="D479" i="5"/>
  <c r="I480" i="5"/>
  <c r="H480" i="5"/>
  <c r="L480" i="5"/>
  <c r="J480" i="5"/>
  <c r="K480" i="5"/>
  <c r="G481" i="5" s="1"/>
  <c r="E480" i="5"/>
  <c r="F480" i="5"/>
  <c r="D480" i="5"/>
  <c r="B480" i="5"/>
  <c r="A480" i="5"/>
  <c r="A481" i="5" l="1"/>
  <c r="J481" i="5"/>
  <c r="I481" i="5"/>
  <c r="L481" i="5"/>
  <c r="K481" i="5"/>
  <c r="G482" i="5" s="1"/>
  <c r="F481" i="5"/>
  <c r="E481" i="5"/>
  <c r="H481" i="5"/>
  <c r="B481" i="5"/>
  <c r="C481" i="5"/>
  <c r="E482" i="5" l="1"/>
  <c r="J482" i="5"/>
  <c r="H482" i="5"/>
  <c r="F482" i="5"/>
  <c r="K482" i="5"/>
  <c r="G483" i="5" s="1"/>
  <c r="L482" i="5"/>
  <c r="I482" i="5"/>
  <c r="C482" i="5"/>
  <c r="D482" i="5" s="1"/>
  <c r="B482" i="5"/>
  <c r="D481" i="5"/>
  <c r="A482" i="5"/>
  <c r="A483" i="5" l="1"/>
  <c r="L483" i="5"/>
  <c r="F483" i="5"/>
  <c r="H483" i="5"/>
  <c r="J483" i="5"/>
  <c r="I483" i="5"/>
  <c r="K483" i="5"/>
  <c r="G484" i="5" s="1"/>
  <c r="E483" i="5"/>
  <c r="B483" i="5"/>
  <c r="C483" i="5"/>
  <c r="D483" i="5" s="1"/>
  <c r="I484" i="5" l="1"/>
  <c r="K484" i="5"/>
  <c r="G485" i="5" s="1"/>
  <c r="H484" i="5"/>
  <c r="J484" i="5"/>
  <c r="F484" i="5"/>
  <c r="L484" i="5"/>
  <c r="E484" i="5"/>
  <c r="C484" i="5"/>
  <c r="D484" i="5" s="1"/>
  <c r="B484" i="5"/>
  <c r="A484" i="5"/>
  <c r="A485" i="5" s="1"/>
  <c r="F485" i="5" l="1"/>
  <c r="K485" i="5"/>
  <c r="G486" i="5" s="1"/>
  <c r="A486" i="5" s="1"/>
  <c r="I485" i="5"/>
  <c r="J485" i="5"/>
  <c r="H485" i="5"/>
  <c r="D485" i="5"/>
  <c r="E485" i="5"/>
  <c r="L485" i="5"/>
  <c r="B485" i="5"/>
  <c r="C485" i="5"/>
  <c r="C486" i="5" s="1"/>
  <c r="B486" i="5" l="1"/>
  <c r="E486" i="5"/>
  <c r="F486" i="5"/>
  <c r="K486" i="5"/>
  <c r="G487" i="5" s="1"/>
  <c r="C487" i="5" s="1"/>
  <c r="I486" i="5"/>
  <c r="L486" i="5"/>
  <c r="J486" i="5"/>
  <c r="H486" i="5"/>
  <c r="D486" i="5"/>
  <c r="B487" i="5" l="1"/>
  <c r="I487" i="5"/>
  <c r="E487" i="5"/>
  <c r="L487" i="5"/>
  <c r="K487" i="5"/>
  <c r="G488" i="5" s="1"/>
  <c r="H487" i="5"/>
  <c r="J487" i="5"/>
  <c r="F487" i="5"/>
  <c r="D487" i="5"/>
  <c r="A487" i="5"/>
  <c r="I488" i="5" l="1"/>
  <c r="L488" i="5"/>
  <c r="F488" i="5"/>
  <c r="J488" i="5"/>
  <c r="E488" i="5"/>
  <c r="H488" i="5"/>
  <c r="D488" i="5"/>
  <c r="K488" i="5"/>
  <c r="G489" i="5" s="1"/>
  <c r="A488" i="5"/>
  <c r="B488" i="5"/>
  <c r="C488" i="5"/>
  <c r="J489" i="5" l="1"/>
  <c r="I489" i="5"/>
  <c r="F489" i="5"/>
  <c r="K489" i="5"/>
  <c r="G490" i="5" s="1"/>
  <c r="L489" i="5"/>
  <c r="E489" i="5"/>
  <c r="H489" i="5"/>
  <c r="D489" i="5"/>
  <c r="C489" i="5"/>
  <c r="B489" i="5"/>
  <c r="A489" i="5"/>
  <c r="A490" i="5" l="1"/>
  <c r="B490" i="5"/>
  <c r="F490" i="5"/>
  <c r="H490" i="5"/>
  <c r="L490" i="5"/>
  <c r="I490" i="5"/>
  <c r="J490" i="5"/>
  <c r="E490" i="5"/>
  <c r="K490" i="5"/>
  <c r="G491" i="5" s="1"/>
  <c r="C490" i="5"/>
  <c r="C491" i="5" s="1"/>
  <c r="D490" i="5" l="1"/>
  <c r="B491" i="5"/>
  <c r="H491" i="5"/>
  <c r="F491" i="5"/>
  <c r="K491" i="5"/>
  <c r="G492" i="5" s="1"/>
  <c r="L491" i="5"/>
  <c r="E491" i="5"/>
  <c r="J491" i="5"/>
  <c r="I491" i="5"/>
  <c r="D491" i="5"/>
  <c r="A491" i="5"/>
  <c r="K492" i="5" l="1"/>
  <c r="G493" i="5" s="1"/>
  <c r="H492" i="5"/>
  <c r="F492" i="5"/>
  <c r="L492" i="5"/>
  <c r="J492" i="5"/>
  <c r="I492" i="5"/>
  <c r="E492" i="5"/>
  <c r="A492" i="5"/>
  <c r="A493" i="5" s="1"/>
  <c r="B492" i="5"/>
  <c r="B493" i="5" s="1"/>
  <c r="C492" i="5"/>
  <c r="C493" i="5" s="1"/>
  <c r="D492" i="5" l="1"/>
  <c r="J493" i="5"/>
  <c r="E493" i="5"/>
  <c r="I493" i="5"/>
  <c r="K493" i="5"/>
  <c r="G494" i="5" s="1"/>
  <c r="H493" i="5"/>
  <c r="F493" i="5"/>
  <c r="D493" i="5"/>
  <c r="L493" i="5"/>
  <c r="K494" i="5" l="1"/>
  <c r="G495" i="5" s="1"/>
  <c r="I494" i="5"/>
  <c r="E494" i="5"/>
  <c r="L494" i="5"/>
  <c r="F494" i="5"/>
  <c r="J494" i="5"/>
  <c r="H494" i="5"/>
  <c r="A494" i="5"/>
  <c r="B494" i="5"/>
  <c r="C494" i="5"/>
  <c r="C495" i="5" s="1"/>
  <c r="B495" i="5" l="1"/>
  <c r="A495" i="5"/>
  <c r="D494" i="5"/>
  <c r="D495" i="5"/>
  <c r="E495" i="5"/>
  <c r="I495" i="5"/>
  <c r="L495" i="5"/>
  <c r="F495" i="5"/>
  <c r="H495" i="5"/>
  <c r="K495" i="5"/>
  <c r="G496" i="5" s="1"/>
  <c r="B496" i="5" s="1"/>
  <c r="J495" i="5"/>
  <c r="A496" i="5" l="1"/>
  <c r="L496" i="5"/>
  <c r="E496" i="5"/>
  <c r="H496" i="5"/>
  <c r="I496" i="5"/>
  <c r="D496" i="5"/>
  <c r="J496" i="5"/>
  <c r="K496" i="5"/>
  <c r="G497" i="5" s="1"/>
  <c r="F496" i="5"/>
  <c r="C496" i="5"/>
  <c r="A497" i="5" l="1"/>
  <c r="C497" i="5"/>
  <c r="L497" i="5"/>
  <c r="H497" i="5"/>
  <c r="K497" i="5"/>
  <c r="G498" i="5" s="1"/>
  <c r="D497" i="5"/>
  <c r="F497" i="5"/>
  <c r="E497" i="5"/>
  <c r="J497" i="5"/>
  <c r="I497" i="5"/>
  <c r="B497" i="5"/>
  <c r="I498" i="5" l="1"/>
  <c r="J498" i="5"/>
  <c r="H498" i="5"/>
  <c r="K498" i="5"/>
  <c r="G499" i="5" s="1"/>
  <c r="L498" i="5"/>
  <c r="F498" i="5"/>
  <c r="C498" i="5"/>
  <c r="B498" i="5"/>
  <c r="A498" i="5"/>
  <c r="C499" i="5" l="1"/>
  <c r="J499" i="5"/>
  <c r="D499" i="5"/>
  <c r="K499" i="5"/>
  <c r="G500" i="5" s="1"/>
  <c r="L499" i="5"/>
  <c r="H499" i="5"/>
  <c r="F499" i="5"/>
  <c r="I499" i="5"/>
  <c r="A499" i="5"/>
  <c r="D498" i="5"/>
  <c r="B499" i="5"/>
  <c r="F500" i="5" l="1"/>
  <c r="H500" i="5"/>
  <c r="C14" i="5" s="1"/>
  <c r="J500" i="5"/>
  <c r="K500" i="5"/>
  <c r="I500" i="5"/>
  <c r="L500" i="5"/>
  <c r="B500" i="5"/>
  <c r="A500" i="5"/>
  <c r="C500" i="5"/>
  <c r="D50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</author>
  </authors>
  <commentList>
    <comment ref="E14" authorId="0" shapeId="0" xr:uid="{00000000-0006-0000-0000-000002000000}">
      <text>
        <r>
          <rPr>
            <b/>
            <sz val="11"/>
            <color rgb="FF000000"/>
            <rFont val="Arial"/>
            <family val="2"/>
          </rPr>
          <t>Carlos:</t>
        </r>
        <r>
          <rPr>
            <sz val="11"/>
            <color rgb="FF000000"/>
            <rFont val="Arial"/>
            <family val="2"/>
          </rPr>
          <t xml:space="preserve">
</t>
        </r>
        <r>
          <rPr>
            <sz val="11"/>
            <color rgb="FF000000"/>
            <rFont val="Arial"/>
            <family val="2"/>
          </rPr>
          <t>Estimo un 10% de la renta de alquiler anual de media</t>
        </r>
      </text>
    </comment>
    <comment ref="E17" authorId="0" shapeId="0" xr:uid="{00000000-0006-0000-0000-000003000000}">
      <text>
        <r>
          <rPr>
            <b/>
            <sz val="11"/>
            <color rgb="FF000000"/>
            <rFont val="Arial"/>
            <family val="2"/>
          </rPr>
          <t>Carlos:</t>
        </r>
        <r>
          <rPr>
            <sz val="11"/>
            <color rgb="FF000000"/>
            <rFont val="Arial"/>
            <family val="2"/>
          </rPr>
          <t xml:space="preserve">
</t>
        </r>
        <r>
          <rPr>
            <sz val="11"/>
            <color rgb="FF000000"/>
            <rFont val="Arial"/>
            <family val="2"/>
          </rPr>
          <t>Suele ser un 5% de la renta anual de alquiler</t>
        </r>
      </text>
    </comment>
    <comment ref="E18" authorId="0" shapeId="0" xr:uid="{00000000-0006-0000-0000-000004000000}">
      <text>
        <r>
          <rPr>
            <b/>
            <sz val="12"/>
            <color rgb="FF000000"/>
            <rFont val="Arial"/>
            <family val="2"/>
          </rPr>
          <t>Carlos:</t>
        </r>
        <r>
          <rPr>
            <sz val="12"/>
            <color rgb="FF000000"/>
            <rFont val="Arial"/>
            <family val="2"/>
          </rPr>
          <t xml:space="preserve">
</t>
        </r>
        <r>
          <rPr>
            <sz val="12"/>
            <color rgb="FF000000"/>
            <rFont val="Arial"/>
            <family val="2"/>
          </rPr>
          <t>Este dato te lo informa la propiedad o el agente inmobiliario</t>
        </r>
      </text>
    </comment>
    <comment ref="E20" authorId="0" shapeId="0" xr:uid="{00000000-0006-0000-0000-000005000000}">
      <text>
        <r>
          <rPr>
            <sz val="10"/>
            <color rgb="FF000000"/>
            <rFont val="Arial"/>
            <family val="2"/>
          </rPr>
          <t>Carlos:</t>
        </r>
        <r>
          <rPr>
            <sz val="14"/>
            <color rgb="FF000000"/>
            <rFont val="Arial"/>
            <family val="2"/>
          </rPr>
          <t xml:space="preserve">
</t>
        </r>
        <r>
          <rPr>
            <sz val="14"/>
            <color rgb="FF000000"/>
            <rFont val="Arial"/>
            <family val="2"/>
          </rPr>
          <t xml:space="preserve">Estimo un 5% de periodos vacantes
</t>
        </r>
      </text>
    </comment>
  </commentList>
</comments>
</file>

<file path=xl/sharedStrings.xml><?xml version="1.0" encoding="utf-8"?>
<sst xmlns="http://schemas.openxmlformats.org/spreadsheetml/2006/main" count="140" uniqueCount="127">
  <si>
    <t>Año</t>
  </si>
  <si>
    <t>Intereses</t>
  </si>
  <si>
    <t>Amortización</t>
  </si>
  <si>
    <t>Renta Anual</t>
  </si>
  <si>
    <t>Seguro Hogar</t>
  </si>
  <si>
    <t>IBI</t>
  </si>
  <si>
    <t>Periodos Vacantes</t>
  </si>
  <si>
    <t>Mantenimiento</t>
  </si>
  <si>
    <t>Total</t>
  </si>
  <si>
    <t>Precio entrada total</t>
  </si>
  <si>
    <t>Compraventa</t>
  </si>
  <si>
    <t>Reforma</t>
  </si>
  <si>
    <t>Gastos Hipoteca</t>
  </si>
  <si>
    <t>Vivienda</t>
  </si>
  <si>
    <t>Gestoría</t>
  </si>
  <si>
    <t>Tasación</t>
  </si>
  <si>
    <t>Comisión de apertura</t>
  </si>
  <si>
    <t>Lo paga el banco</t>
  </si>
  <si>
    <t>Seguro Impago</t>
  </si>
  <si>
    <t>Comunidad año</t>
  </si>
  <si>
    <t>En Azul Datos de entrada</t>
  </si>
  <si>
    <t>Alquiler</t>
  </si>
  <si>
    <t>Renta mensual</t>
  </si>
  <si>
    <t>Estimación Gastos Anuales</t>
  </si>
  <si>
    <t>Beneficio (antes de impuestos)</t>
  </si>
  <si>
    <t>Salario Bruto Anual</t>
  </si>
  <si>
    <t>Tramo IRPF</t>
  </si>
  <si>
    <t>Beneficio (después de impuestos)</t>
  </si>
  <si>
    <t>Impuestos (Aprox)</t>
  </si>
  <si>
    <t>Base Imponible</t>
  </si>
  <si>
    <t>Tipo a aplicar</t>
  </si>
  <si>
    <t>0€ -12.450€</t>
  </si>
  <si>
    <t>12.450€ - 20.200€</t>
  </si>
  <si>
    <t>20.200€ - 35.200€</t>
  </si>
  <si>
    <t>35.200€ - 60.000€</t>
  </si>
  <si>
    <t>Más de 60.000€</t>
  </si>
  <si>
    <t>Amortización anual</t>
  </si>
  <si>
    <t>Comisión Agencia</t>
  </si>
  <si>
    <t>Financiación</t>
  </si>
  <si>
    <t>Tipo hipoteca</t>
  </si>
  <si>
    <t>Variable</t>
  </si>
  <si>
    <t>Cuota</t>
  </si>
  <si>
    <t>Capital</t>
  </si>
  <si>
    <t>Fijo</t>
  </si>
  <si>
    <t>Plazo</t>
  </si>
  <si>
    <t>Plazo (años)</t>
  </si>
  <si>
    <t>(maximo 40)</t>
  </si>
  <si>
    <t>Diferencial (para variable)</t>
  </si>
  <si>
    <t>Euribor (para variable)</t>
  </si>
  <si>
    <t>Tipo fijo</t>
  </si>
  <si>
    <t>Numero de Cuotas:</t>
  </si>
  <si>
    <t>Int. Anual</t>
  </si>
  <si>
    <t>Int. Mensual</t>
  </si>
  <si>
    <t>Mes</t>
  </si>
  <si>
    <t>Interés</t>
  </si>
  <si>
    <t>Capital amortizado</t>
  </si>
  <si>
    <t>Capital Pendiente</t>
  </si>
  <si>
    <t>Cuotas pend.</t>
  </si>
  <si>
    <t>Amortización Parcial</t>
  </si>
  <si>
    <t>Cuota / Plazo</t>
  </si>
  <si>
    <t>Bajada de cuota</t>
  </si>
  <si>
    <t>Bajada de años</t>
  </si>
  <si>
    <t>Euribor</t>
  </si>
  <si>
    <t>Diferencial</t>
  </si>
  <si>
    <t>Tipo Fijo</t>
  </si>
  <si>
    <t>- Podrás ver el resultado si las condiciones no hubieran cambiado nunca, y el resultado final con los cambios y amortizaciones</t>
  </si>
  <si>
    <t>Datos iniciales</t>
  </si>
  <si>
    <t>Datos de la hipoteca</t>
  </si>
  <si>
    <t>Cómo usar</t>
  </si>
  <si>
    <t>- Elije el tipo de tu hipoteca (tipo fijo o variable) y las condiciones iniciales</t>
  </si>
  <si>
    <t>- Puedes cambiar las condiciones en el mes que quieras (euribor, diferencial, tipo fijo…).</t>
  </si>
  <si>
    <t>- Solo tienes que actualizar las columnas Euribor, Diferencial o Tipo Fijo, según corresponda</t>
  </si>
  <si>
    <t>- Puedes hacer amortizaciones parciales, a cuota o plazo, y ver lo que ahorrarás.</t>
  </si>
  <si>
    <t>- Tan solo tienes que indicar la cantidad adicional y si quieres que sea a reducción de cuota o a plazo.</t>
  </si>
  <si>
    <t>Tipo variable</t>
  </si>
  <si>
    <t>Resultado final (si hay cambios)</t>
  </si>
  <si>
    <t>Resultado inicial (si no hay cambios)</t>
  </si>
  <si>
    <t>Intereses 1 año</t>
  </si>
  <si>
    <t>Total a pagar</t>
  </si>
  <si>
    <t>Interés mensual</t>
  </si>
  <si>
    <t>Préstamo hipotecario</t>
  </si>
  <si>
    <t>Capital propio</t>
  </si>
  <si>
    <t>Condiciones de hipoteca</t>
  </si>
  <si>
    <t>Ver pestaña "Hipoteca"</t>
  </si>
  <si>
    <t>Rentabilidades y Ratios</t>
  </si>
  <si>
    <t>Inputs</t>
  </si>
  <si>
    <t>Rentabilidad Bruta</t>
  </si>
  <si>
    <t xml:space="preserve">Cuota anual </t>
  </si>
  <si>
    <t>- Rellena los campos en azul</t>
  </si>
  <si>
    <t>© Carlos Galán - Todos los derechos reservados</t>
  </si>
  <si>
    <t>Tipo efectivo pagado por el beneficio del alquiler</t>
  </si>
  <si>
    <t>Seguro Vida Hipoteca</t>
  </si>
  <si>
    <t>Parte Intereses</t>
  </si>
  <si>
    <t>Parte Devolución</t>
  </si>
  <si>
    <t>Intereses hipoteca (deducibles) Año 1</t>
  </si>
  <si>
    <t>Comunidad Autónoma</t>
  </si>
  <si>
    <t>Andalucía</t>
  </si>
  <si>
    <t>Aragón</t>
  </si>
  <si>
    <t>Asturias</t>
  </si>
  <si>
    <t>Baleares</t>
  </si>
  <si>
    <t>Canarias</t>
  </si>
  <si>
    <t>Cantabria</t>
  </si>
  <si>
    <t>Castilla - La Mancha</t>
  </si>
  <si>
    <t>Castilla León</t>
  </si>
  <si>
    <t>Cataluña</t>
  </si>
  <si>
    <t>Ceuta</t>
  </si>
  <si>
    <t>Comunidad de Madrid</t>
  </si>
  <si>
    <t>Comunidad Valenciana</t>
  </si>
  <si>
    <t>Extremadura</t>
  </si>
  <si>
    <t>Galicia</t>
  </si>
  <si>
    <t>La Rioja</t>
  </si>
  <si>
    <t>Melilla</t>
  </si>
  <si>
    <t>Murcia</t>
  </si>
  <si>
    <t>Navarra</t>
  </si>
  <si>
    <t>País Vasco</t>
  </si>
  <si>
    <t>ITP (%)</t>
  </si>
  <si>
    <t>Notario y Registro</t>
  </si>
  <si>
    <t>LINK</t>
  </si>
  <si>
    <t>% financiado s/compra</t>
  </si>
  <si>
    <t>Notaría (de la compraventa)</t>
  </si>
  <si>
    <t>Registro (de la compraventa)</t>
  </si>
  <si>
    <t>ITP a pagar</t>
  </si>
  <si>
    <t>Optimista</t>
  </si>
  <si>
    <t>Prudente</t>
  </si>
  <si>
    <t>Rentabilidad Neta</t>
  </si>
  <si>
    <r>
      <t xml:space="preserve">ROCE </t>
    </r>
    <r>
      <rPr>
        <i/>
        <sz val="14"/>
        <color theme="1"/>
        <rFont val="Arial"/>
        <family val="2"/>
      </rPr>
      <t>(Return on Capital Employed)</t>
    </r>
  </si>
  <si>
    <t>Cashflow Anual (después de Pago Deuda)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</si>
</sst>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&quot;€&quot;_-;\-* #,##0.0\ &quot;€&quot;_-;_-* &quot;-&quot;??\ &quot;€&quot;_-;_-@_-"/>
    <numFmt numFmtId="166" formatCode="_-* #,##0\ &quot;€&quot;_-;\-* #,##0\ &quot;€&quot;_-;_-* &quot;-&quot;??\ &quot;€&quot;_-;_-@_-"/>
    <numFmt numFmtId="167" formatCode="0.0%"/>
    <numFmt numFmtId="168" formatCode="#,##0&quot; €&quot;"/>
    <numFmt numFmtId="169" formatCode="#,##0&quot; €/mes&quot;"/>
    <numFmt numFmtId="170" formatCode="#,##0.00\ &quot;€&quot;"/>
    <numFmt numFmtId="171" formatCode="0.000%"/>
    <numFmt numFmtId="172" formatCode="_-* #,##0.000\ &quot;€&quot;_-;\-* #,##0.000\ &quot;€&quot;_-;_-* &quot;-&quot;??\ &quot;€&quot;_-;_-@_-"/>
    <numFmt numFmtId="173" formatCode="0\ &quot;años&quot;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sz val="16"/>
      <color theme="1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2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  <xf numFmtId="44" fontId="1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0">
    <xf numFmtId="0" fontId="0" fillId="0" borderId="0" xfId="0"/>
    <xf numFmtId="0" fontId="4" fillId="2" borderId="0" xfId="0" applyFont="1" applyFill="1"/>
    <xf numFmtId="0" fontId="5" fillId="2" borderId="0" xfId="0" applyFont="1" applyFill="1"/>
    <xf numFmtId="167" fontId="4" fillId="2" borderId="0" xfId="2" applyNumberFormat="1" applyFont="1" applyFill="1"/>
    <xf numFmtId="165" fontId="4" fillId="2" borderId="0" xfId="1" applyNumberFormat="1" applyFont="1" applyFill="1"/>
    <xf numFmtId="9" fontId="4" fillId="2" borderId="0" xfId="2" applyFont="1" applyFill="1"/>
    <xf numFmtId="0" fontId="5" fillId="2" borderId="1" xfId="0" applyFont="1" applyFill="1" applyBorder="1"/>
    <xf numFmtId="168" fontId="5" fillId="2" borderId="1" xfId="0" applyNumberFormat="1" applyFont="1" applyFill="1" applyBorder="1" applyAlignment="1">
      <alignment horizontal="right"/>
    </xf>
    <xf numFmtId="168" fontId="5" fillId="2" borderId="1" xfId="3" applyNumberFormat="1" applyFont="1" applyFill="1" applyBorder="1" applyAlignment="1">
      <alignment horizontal="right"/>
    </xf>
    <xf numFmtId="0" fontId="5" fillId="2" borderId="2" xfId="0" applyFont="1" applyFill="1" applyBorder="1"/>
    <xf numFmtId="168" fontId="5" fillId="2" borderId="2" xfId="0" applyNumberFormat="1" applyFont="1" applyFill="1" applyBorder="1" applyAlignment="1">
      <alignment horizontal="right"/>
    </xf>
    <xf numFmtId="168" fontId="6" fillId="3" borderId="0" xfId="3" applyNumberFormat="1" applyFont="1" applyFill="1" applyAlignment="1">
      <alignment horizontal="right"/>
    </xf>
    <xf numFmtId="169" fontId="6" fillId="3" borderId="0" xfId="0" applyNumberFormat="1" applyFont="1" applyFill="1"/>
    <xf numFmtId="0" fontId="4" fillId="2" borderId="1" xfId="0" applyFont="1" applyFill="1" applyBorder="1"/>
    <xf numFmtId="168" fontId="6" fillId="3" borderId="1" xfId="3" applyNumberFormat="1" applyFont="1" applyFill="1" applyBorder="1" applyAlignment="1">
      <alignment horizontal="right"/>
    </xf>
    <xf numFmtId="168" fontId="4" fillId="2" borderId="0" xfId="3" applyNumberFormat="1" applyFont="1" applyFill="1" applyBorder="1" applyAlignment="1">
      <alignment horizontal="right"/>
    </xf>
    <xf numFmtId="168" fontId="5" fillId="2" borderId="0" xfId="3" applyNumberFormat="1" applyFont="1" applyFill="1" applyBorder="1" applyAlignment="1">
      <alignment horizontal="right"/>
    </xf>
    <xf numFmtId="9" fontId="4" fillId="2" borderId="0" xfId="2" applyFont="1" applyFill="1" applyBorder="1" applyAlignment="1">
      <alignment horizontal="right"/>
    </xf>
    <xf numFmtId="166" fontId="5" fillId="2" borderId="0" xfId="1" applyNumberFormat="1" applyFont="1" applyFill="1"/>
    <xf numFmtId="166" fontId="5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0" fontId="9" fillId="2" borderId="1" xfId="0" applyFont="1" applyFill="1" applyBorder="1" applyAlignment="1">
      <alignment horizontal="center"/>
    </xf>
    <xf numFmtId="166" fontId="4" fillId="2" borderId="0" xfId="0" applyNumberFormat="1" applyFont="1" applyFill="1" applyAlignment="1">
      <alignment horizontal="right"/>
    </xf>
    <xf numFmtId="166" fontId="5" fillId="2" borderId="0" xfId="0" applyNumberFormat="1" applyFont="1" applyFill="1" applyAlignment="1">
      <alignment horizontal="right"/>
    </xf>
    <xf numFmtId="168" fontId="6" fillId="3" borderId="0" xfId="3" applyNumberFormat="1" applyFont="1" applyFill="1" applyAlignment="1">
      <alignment horizontal="right" wrapText="1" shrinkToFit="1"/>
    </xf>
    <xf numFmtId="0" fontId="4" fillId="2" borderId="0" xfId="0" applyFont="1" applyFill="1" applyAlignment="1">
      <alignment vertical="center"/>
    </xf>
    <xf numFmtId="168" fontId="6" fillId="3" borderId="0" xfId="3" applyNumberFormat="1" applyFont="1" applyFill="1" applyAlignment="1">
      <alignment horizontal="right" wrapText="1"/>
    </xf>
    <xf numFmtId="0" fontId="13" fillId="2" borderId="0" xfId="144" applyFont="1" applyFill="1"/>
    <xf numFmtId="2" fontId="13" fillId="2" borderId="0" xfId="144" applyNumberFormat="1" applyFont="1" applyFill="1"/>
    <xf numFmtId="0" fontId="13" fillId="2" borderId="0" xfId="144" applyFont="1" applyFill="1" applyProtection="1">
      <protection locked="0"/>
    </xf>
    <xf numFmtId="2" fontId="13" fillId="2" borderId="0" xfId="144" applyNumberFormat="1" applyFont="1" applyFill="1" applyProtection="1">
      <protection locked="0"/>
    </xf>
    <xf numFmtId="0" fontId="13" fillId="2" borderId="0" xfId="144" quotePrefix="1" applyFont="1" applyFill="1" applyAlignment="1" applyProtection="1">
      <alignment horizontal="left"/>
      <protection locked="0"/>
    </xf>
    <xf numFmtId="0" fontId="13" fillId="2" borderId="0" xfId="144" quotePrefix="1" applyFont="1" applyFill="1"/>
    <xf numFmtId="0" fontId="6" fillId="3" borderId="0" xfId="144" applyFont="1" applyFill="1" applyAlignment="1" applyProtection="1">
      <alignment horizontal="right"/>
      <protection locked="0"/>
    </xf>
    <xf numFmtId="10" fontId="6" fillId="3" borderId="0" xfId="144" applyNumberFormat="1" applyFont="1" applyFill="1" applyProtection="1">
      <protection locked="0"/>
    </xf>
    <xf numFmtId="171" fontId="6" fillId="3" borderId="0" xfId="144" applyNumberFormat="1" applyFont="1" applyFill="1" applyProtection="1">
      <protection locked="0"/>
    </xf>
    <xf numFmtId="2" fontId="13" fillId="2" borderId="0" xfId="144" quotePrefix="1" applyNumberFormat="1" applyFont="1" applyFill="1"/>
    <xf numFmtId="0" fontId="13" fillId="2" borderId="0" xfId="144" applyFont="1" applyFill="1" applyAlignment="1" applyProtection="1">
      <alignment horizontal="left"/>
      <protection locked="0"/>
    </xf>
    <xf numFmtId="10" fontId="13" fillId="2" borderId="0" xfId="144" applyNumberFormat="1" applyFont="1" applyFill="1" applyProtection="1">
      <protection locked="0"/>
    </xf>
    <xf numFmtId="170" fontId="13" fillId="2" borderId="0" xfId="144" applyNumberFormat="1" applyFont="1" applyFill="1"/>
    <xf numFmtId="0" fontId="13" fillId="2" borderId="0" xfId="144" applyFont="1" applyFill="1" applyAlignment="1">
      <alignment horizontal="right"/>
    </xf>
    <xf numFmtId="2" fontId="13" fillId="2" borderId="0" xfId="144" applyNumberFormat="1" applyFont="1" applyFill="1" applyAlignment="1">
      <alignment horizontal="right"/>
    </xf>
    <xf numFmtId="0" fontId="12" fillId="2" borderId="1" xfId="144" applyFont="1" applyFill="1" applyBorder="1" applyAlignment="1" applyProtection="1">
      <alignment horizontal="left"/>
      <protection locked="0"/>
    </xf>
    <xf numFmtId="0" fontId="12" fillId="2" borderId="1" xfId="144" applyFont="1" applyFill="1" applyBorder="1" applyProtection="1">
      <protection locked="0"/>
    </xf>
    <xf numFmtId="2" fontId="12" fillId="2" borderId="1" xfId="144" applyNumberFormat="1" applyFont="1" applyFill="1" applyBorder="1"/>
    <xf numFmtId="2" fontId="13" fillId="2" borderId="1" xfId="144" applyNumberFormat="1" applyFont="1" applyFill="1" applyBorder="1"/>
    <xf numFmtId="0" fontId="13" fillId="2" borderId="1" xfId="144" applyFont="1" applyFill="1" applyBorder="1"/>
    <xf numFmtId="2" fontId="6" fillId="0" borderId="0" xfId="144" applyNumberFormat="1" applyFont="1"/>
    <xf numFmtId="0" fontId="13" fillId="0" borderId="0" xfId="144" applyFont="1"/>
    <xf numFmtId="2" fontId="13" fillId="0" borderId="0" xfId="144" applyNumberFormat="1" applyFont="1"/>
    <xf numFmtId="170" fontId="13" fillId="0" borderId="0" xfId="144" applyNumberFormat="1" applyFont="1"/>
    <xf numFmtId="0" fontId="13" fillId="0" borderId="0" xfId="144" applyFont="1" applyAlignment="1">
      <alignment horizontal="right"/>
    </xf>
    <xf numFmtId="0" fontId="12" fillId="2" borderId="1" xfId="144" quotePrefix="1" applyFont="1" applyFill="1" applyBorder="1" applyAlignment="1" applyProtection="1">
      <alignment horizontal="left"/>
      <protection locked="0"/>
    </xf>
    <xf numFmtId="2" fontId="13" fillId="2" borderId="1" xfId="144" applyNumberFormat="1" applyFont="1" applyFill="1" applyBorder="1" applyProtection="1">
      <protection locked="0"/>
    </xf>
    <xf numFmtId="0" fontId="6" fillId="3" borderId="0" xfId="144" applyFont="1" applyFill="1" applyProtection="1">
      <protection locked="0"/>
    </xf>
    <xf numFmtId="10" fontId="12" fillId="2" borderId="0" xfId="2" applyNumberFormat="1" applyFont="1" applyFill="1" applyBorder="1" applyAlignment="1">
      <alignment horizontal="center" vertical="center"/>
    </xf>
    <xf numFmtId="10" fontId="12" fillId="2" borderId="0" xfId="2" applyNumberFormat="1" applyFont="1" applyFill="1" applyBorder="1" applyAlignment="1">
      <alignment vertical="center"/>
    </xf>
    <xf numFmtId="10" fontId="13" fillId="2" borderId="0" xfId="2" applyNumberFormat="1" applyFont="1" applyFill="1" applyBorder="1" applyAlignment="1" applyProtection="1">
      <alignment vertical="center"/>
      <protection locked="0"/>
    </xf>
    <xf numFmtId="0" fontId="12" fillId="2" borderId="1" xfId="144" applyFont="1" applyFill="1" applyBorder="1" applyAlignment="1" applyProtection="1">
      <alignment horizontal="center"/>
      <protection locked="0"/>
    </xf>
    <xf numFmtId="2" fontId="13" fillId="2" borderId="0" xfId="144" applyNumberFormat="1" applyFont="1" applyFill="1" applyAlignment="1" applyProtection="1">
      <alignment horizontal="right"/>
      <protection locked="0"/>
    </xf>
    <xf numFmtId="10" fontId="13" fillId="2" borderId="0" xfId="144" applyNumberFormat="1" applyFont="1" applyFill="1" applyAlignment="1" applyProtection="1">
      <alignment horizontal="right"/>
      <protection locked="0"/>
    </xf>
    <xf numFmtId="166" fontId="13" fillId="2" borderId="0" xfId="144" quotePrefix="1" applyNumberFormat="1" applyFont="1" applyFill="1" applyAlignment="1" applyProtection="1">
      <alignment horizontal="right"/>
      <protection locked="0"/>
    </xf>
    <xf numFmtId="0" fontId="13" fillId="2" borderId="0" xfId="144" applyFont="1" applyFill="1" applyAlignment="1" applyProtection="1">
      <alignment horizontal="right"/>
      <protection locked="0"/>
    </xf>
    <xf numFmtId="1" fontId="13" fillId="2" borderId="0" xfId="144" applyNumberFormat="1" applyFont="1" applyFill="1" applyAlignment="1">
      <alignment horizontal="right"/>
    </xf>
    <xf numFmtId="166" fontId="13" fillId="2" borderId="0" xfId="144" applyNumberFormat="1" applyFont="1" applyFill="1" applyAlignment="1">
      <alignment horizontal="right"/>
    </xf>
    <xf numFmtId="2" fontId="12" fillId="2" borderId="1" xfId="144" applyNumberFormat="1" applyFont="1" applyFill="1" applyBorder="1" applyAlignment="1" applyProtection="1">
      <alignment horizontal="right" wrapText="1"/>
      <protection locked="0"/>
    </xf>
    <xf numFmtId="0" fontId="12" fillId="2" borderId="1" xfId="144" applyFont="1" applyFill="1" applyBorder="1" applyAlignment="1" applyProtection="1">
      <alignment horizontal="right" wrapText="1"/>
      <protection locked="0"/>
    </xf>
    <xf numFmtId="2" fontId="12" fillId="2" borderId="1" xfId="144" applyNumberFormat="1" applyFont="1" applyFill="1" applyBorder="1" applyAlignment="1" applyProtection="1">
      <alignment horizontal="center"/>
      <protection locked="0"/>
    </xf>
    <xf numFmtId="10" fontId="13" fillId="2" borderId="0" xfId="144" applyNumberFormat="1" applyFont="1" applyFill="1" applyAlignment="1">
      <alignment horizontal="center"/>
    </xf>
    <xf numFmtId="0" fontId="13" fillId="2" borderId="0" xfId="144" applyFont="1" applyFill="1" applyAlignment="1">
      <alignment horizontal="center"/>
    </xf>
    <xf numFmtId="1" fontId="13" fillId="2" borderId="0" xfId="144" applyNumberFormat="1" applyFont="1" applyFill="1" applyAlignment="1">
      <alignment horizontal="center"/>
    </xf>
    <xf numFmtId="170" fontId="13" fillId="2" borderId="0" xfId="144" applyNumberFormat="1" applyFont="1" applyFill="1" applyAlignment="1">
      <alignment horizontal="center"/>
    </xf>
    <xf numFmtId="2" fontId="12" fillId="2" borderId="1" xfId="144" quotePrefix="1" applyNumberFormat="1" applyFont="1" applyFill="1" applyBorder="1" applyAlignment="1" applyProtection="1">
      <alignment horizontal="center" wrapText="1"/>
      <protection locked="0"/>
    </xf>
    <xf numFmtId="168" fontId="13" fillId="2" borderId="0" xfId="144" applyNumberFormat="1" applyFont="1" applyFill="1" applyAlignment="1">
      <alignment horizontal="center"/>
    </xf>
    <xf numFmtId="165" fontId="13" fillId="2" borderId="0" xfId="144" applyNumberFormat="1" applyFont="1" applyFill="1"/>
    <xf numFmtId="9" fontId="5" fillId="2" borderId="0" xfId="2" applyFont="1" applyFill="1" applyAlignment="1">
      <alignment horizontal="center"/>
    </xf>
    <xf numFmtId="168" fontId="4" fillId="2" borderId="0" xfId="0" applyNumberFormat="1" applyFont="1" applyFill="1"/>
    <xf numFmtId="9" fontId="6" fillId="3" borderId="0" xfId="0" applyNumberFormat="1" applyFont="1" applyFill="1"/>
    <xf numFmtId="10" fontId="6" fillId="3" borderId="0" xfId="144" applyNumberFormat="1" applyFont="1" applyFill="1" applyAlignment="1">
      <alignment horizontal="center"/>
    </xf>
    <xf numFmtId="170" fontId="6" fillId="3" borderId="0" xfId="144" applyNumberFormat="1" applyFont="1" applyFill="1" applyAlignment="1">
      <alignment horizontal="center"/>
    </xf>
    <xf numFmtId="0" fontId="6" fillId="3" borderId="0" xfId="144" applyFont="1" applyFill="1" applyAlignment="1">
      <alignment horizontal="center"/>
    </xf>
    <xf numFmtId="2" fontId="6" fillId="3" borderId="0" xfId="144" applyNumberFormat="1" applyFont="1" applyFill="1"/>
    <xf numFmtId="0" fontId="6" fillId="3" borderId="0" xfId="144" applyFont="1" applyFill="1"/>
    <xf numFmtId="0" fontId="6" fillId="0" borderId="0" xfId="144" applyFont="1"/>
    <xf numFmtId="0" fontId="4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center"/>
    </xf>
    <xf numFmtId="166" fontId="13" fillId="2" borderId="0" xfId="144" applyNumberFormat="1" applyFont="1" applyFill="1"/>
    <xf numFmtId="172" fontId="13" fillId="2" borderId="0" xfId="144" applyNumberFormat="1" applyFont="1" applyFill="1"/>
    <xf numFmtId="0" fontId="9" fillId="2" borderId="1" xfId="0" applyFont="1" applyFill="1" applyBorder="1" applyAlignment="1">
      <alignment horizontal="center" wrapText="1"/>
    </xf>
    <xf numFmtId="9" fontId="8" fillId="2" borderId="0" xfId="2" applyFont="1" applyFill="1" applyAlignment="1">
      <alignment horizontal="center"/>
    </xf>
    <xf numFmtId="0" fontId="9" fillId="2" borderId="0" xfId="0" applyFont="1" applyFill="1" applyAlignment="1">
      <alignment horizontal="center"/>
    </xf>
    <xf numFmtId="9" fontId="8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14" fillId="2" borderId="0" xfId="0" applyFont="1" applyFill="1"/>
    <xf numFmtId="166" fontId="14" fillId="2" borderId="0" xfId="0" applyNumberFormat="1" applyFont="1" applyFill="1"/>
    <xf numFmtId="0" fontId="0" fillId="2" borderId="0" xfId="0" applyFill="1"/>
    <xf numFmtId="0" fontId="15" fillId="2" borderId="0" xfId="0" applyFont="1" applyFill="1"/>
    <xf numFmtId="167" fontId="0" fillId="2" borderId="0" xfId="0" applyNumberFormat="1" applyFill="1" applyAlignment="1">
      <alignment horizontal="left"/>
    </xf>
    <xf numFmtId="168" fontId="0" fillId="2" borderId="0" xfId="0" applyNumberFormat="1" applyFill="1"/>
    <xf numFmtId="10" fontId="0" fillId="2" borderId="0" xfId="2" applyNumberFormat="1" applyFont="1" applyFill="1"/>
    <xf numFmtId="0" fontId="0" fillId="2" borderId="0" xfId="0" quotePrefix="1" applyFill="1"/>
    <xf numFmtId="0" fontId="16" fillId="2" borderId="0" xfId="228" applyFont="1" applyFill="1"/>
    <xf numFmtId="0" fontId="4" fillId="2" borderId="0" xfId="0" applyFont="1" applyFill="1" applyAlignment="1">
      <alignment horizontal="left" vertical="center"/>
    </xf>
    <xf numFmtId="0" fontId="17" fillId="2" borderId="0" xfId="0" applyFont="1" applyFill="1"/>
    <xf numFmtId="0" fontId="6" fillId="3" borderId="0" xfId="0" applyFont="1" applyFill="1"/>
    <xf numFmtId="9" fontId="4" fillId="2" borderId="0" xfId="2" applyFont="1" applyFill="1" applyAlignment="1">
      <alignment horizontal="right"/>
    </xf>
    <xf numFmtId="168" fontId="4" fillId="2" borderId="0" xfId="3" applyNumberFormat="1" applyFont="1" applyFill="1" applyAlignment="1">
      <alignment horizontal="right"/>
    </xf>
    <xf numFmtId="0" fontId="5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167" fontId="4" fillId="2" borderId="0" xfId="2" applyNumberFormat="1" applyFont="1" applyFill="1" applyAlignment="1">
      <alignment horizontal="right" vertical="center"/>
    </xf>
    <xf numFmtId="167" fontId="4" fillId="2" borderId="4" xfId="2" applyNumberFormat="1" applyFont="1" applyFill="1" applyBorder="1" applyAlignment="1">
      <alignment horizontal="right" vertical="center"/>
    </xf>
    <xf numFmtId="166" fontId="4" fillId="2" borderId="5" xfId="0" applyNumberFormat="1" applyFont="1" applyFill="1" applyBorder="1" applyAlignment="1">
      <alignment horizontal="right" vertical="center"/>
    </xf>
    <xf numFmtId="167" fontId="4" fillId="2" borderId="0" xfId="2" applyNumberFormat="1" applyFont="1" applyFill="1" applyAlignment="1">
      <alignment horizontal="righ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 indent="2"/>
    </xf>
    <xf numFmtId="0" fontId="4" fillId="2" borderId="0" xfId="0" applyFont="1" applyFill="1" applyAlignment="1">
      <alignment horizontal="left" vertical="center" indent="2"/>
    </xf>
    <xf numFmtId="173" fontId="4" fillId="2" borderId="0" xfId="2" applyNumberFormat="1" applyFont="1" applyFill="1" applyAlignment="1">
      <alignment horizontal="left" vertical="center"/>
    </xf>
    <xf numFmtId="169" fontId="4" fillId="2" borderId="0" xfId="2" applyNumberFormat="1" applyFont="1" applyFill="1" applyAlignment="1">
      <alignment horizontal="left" vertical="center"/>
    </xf>
    <xf numFmtId="167" fontId="4" fillId="2" borderId="0" xfId="2" applyNumberFormat="1" applyFont="1" applyFill="1" applyAlignment="1">
      <alignment horizontal="left" vertical="center"/>
    </xf>
    <xf numFmtId="9" fontId="4" fillId="2" borderId="0" xfId="2" applyFont="1" applyFill="1" applyAlignment="1">
      <alignment horizontal="left" vertical="center"/>
    </xf>
    <xf numFmtId="0" fontId="26" fillId="2" borderId="0" xfId="0" applyFont="1" applyFill="1"/>
    <xf numFmtId="17" fontId="26" fillId="2" borderId="0" xfId="0" applyNumberFormat="1" applyFont="1" applyFill="1"/>
    <xf numFmtId="168" fontId="13" fillId="0" borderId="0" xfId="3" applyNumberFormat="1" applyFont="1" applyFill="1" applyAlignment="1">
      <alignment horizontal="right"/>
    </xf>
    <xf numFmtId="0" fontId="27" fillId="2" borderId="0" xfId="0" applyFont="1" applyFill="1"/>
    <xf numFmtId="0" fontId="4" fillId="2" borderId="0" xfId="0" applyFont="1" applyFill="1" applyAlignment="1">
      <alignment horizontal="left" vertical="center" wrapText="1" indent="2"/>
    </xf>
    <xf numFmtId="0" fontId="7" fillId="3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top" wrapText="1"/>
    </xf>
  </cellXfs>
  <cellStyles count="229">
    <cellStyle name="Euro" xfId="145" xr:uid="{00000000-0005-0000-0000-000002000000}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Millares" xfId="3" builtinId="3"/>
    <cellStyle name="Moneda" xfId="1" builtinId="4"/>
    <cellStyle name="Normal" xfId="0" builtinId="0"/>
    <cellStyle name="Normal 2" xfId="144" xr:uid="{00000000-0005-0000-0000-0000E2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304800</xdr:colOff>
      <xdr:row>3</xdr:row>
      <xdr:rowOff>122822</xdr:rowOff>
    </xdr:to>
    <xdr:sp macro="" textlink="">
      <xdr:nvSpPr>
        <xdr:cNvPr id="2049" name="AutoShape 1" descr="División horizontal de un inmueble: ¿cuáles son los gastos ...">
          <a:extLst>
            <a:ext uri="{FF2B5EF4-FFF2-40B4-BE49-F238E27FC236}">
              <a16:creationId xmlns:a16="http://schemas.microsoft.com/office/drawing/2014/main" id="{C693518F-7EF0-4699-A40B-668D4981D13D}"/>
            </a:ext>
          </a:extLst>
        </xdr:cNvPr>
        <xdr:cNvSpPr>
          <a:spLocks noChangeAspect="1" noChangeArrowheads="1"/>
        </xdr:cNvSpPr>
      </xdr:nvSpPr>
      <xdr:spPr bwMode="auto">
        <a:xfrm>
          <a:off x="4486275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ocu.org/dinero/hipotecas/calculadora/calcular-minuta-de-notario-y-registrador/compra-de-vivien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105" zoomScaleNormal="85" zoomScalePageLayoutView="150" workbookViewId="0">
      <selection activeCell="E29" sqref="E29"/>
    </sheetView>
  </sheetViews>
  <sheetFormatPr baseColWidth="10" defaultColWidth="10.83203125" defaultRowHeight="18" x14ac:dyDescent="0.2"/>
  <cols>
    <col min="1" max="1" width="35.5" style="1" customWidth="1"/>
    <col min="2" max="2" width="20" style="1" customWidth="1"/>
    <col min="3" max="3" width="14.33203125" style="1" bestFit="1" customWidth="1"/>
    <col min="4" max="4" width="41.83203125" style="1" customWidth="1"/>
    <col min="5" max="5" width="14.33203125" style="1" bestFit="1" customWidth="1"/>
    <col min="6" max="6" width="19.1640625" style="1" customWidth="1"/>
    <col min="7" max="7" width="35.6640625" style="1" customWidth="1"/>
    <col min="8" max="8" width="15.83203125" style="1" customWidth="1"/>
    <col min="9" max="9" width="16.83203125" style="1" bestFit="1" customWidth="1"/>
    <col min="10" max="10" width="25.5" style="1" bestFit="1" customWidth="1"/>
    <col min="11" max="16384" width="10.83203125" style="1"/>
  </cols>
  <sheetData>
    <row r="1" spans="1:8" ht="20" customHeight="1" x14ac:dyDescent="0.2">
      <c r="D1" s="2" t="s">
        <v>89</v>
      </c>
      <c r="G1" s="122"/>
      <c r="H1" s="123"/>
    </row>
    <row r="2" spans="1:8" ht="26" customHeight="1" thickBot="1" x14ac:dyDescent="0.25">
      <c r="A2" s="127" t="s">
        <v>20</v>
      </c>
      <c r="B2" s="127"/>
      <c r="D2" s="45" t="s">
        <v>68</v>
      </c>
      <c r="E2" s="13"/>
      <c r="F2" s="13"/>
      <c r="G2" s="13"/>
      <c r="H2" s="13"/>
    </row>
    <row r="3" spans="1:8" ht="16" customHeight="1" x14ac:dyDescent="0.2">
      <c r="A3" s="86"/>
      <c r="B3" s="86"/>
      <c r="D3" s="33" t="s">
        <v>88</v>
      </c>
    </row>
    <row r="4" spans="1:8" ht="16" customHeight="1" x14ac:dyDescent="0.2">
      <c r="A4" s="86"/>
      <c r="B4" s="86"/>
      <c r="D4" s="33"/>
    </row>
    <row r="5" spans="1:8" ht="26" customHeight="1" thickBot="1" x14ac:dyDescent="0.25">
      <c r="A5" s="128" t="s">
        <v>85</v>
      </c>
      <c r="B5" s="128"/>
      <c r="C5" s="128"/>
      <c r="D5" s="128"/>
      <c r="E5" s="128"/>
      <c r="F5" s="128"/>
      <c r="G5" s="128"/>
      <c r="H5" s="128"/>
    </row>
    <row r="6" spans="1:8" ht="14" customHeight="1" x14ac:dyDescent="0.2"/>
    <row r="7" spans="1:8" ht="19" thickBot="1" x14ac:dyDescent="0.25">
      <c r="A7" s="6" t="s">
        <v>9</v>
      </c>
      <c r="B7" s="7">
        <f>B9+B19</f>
        <v>93690.04</v>
      </c>
      <c r="D7" s="6" t="s">
        <v>21</v>
      </c>
      <c r="E7" s="7"/>
      <c r="G7" s="6" t="s">
        <v>38</v>
      </c>
      <c r="H7" s="7"/>
    </row>
    <row r="8" spans="1:8" ht="11" customHeight="1" x14ac:dyDescent="0.2">
      <c r="A8" s="9"/>
      <c r="B8" s="10"/>
    </row>
    <row r="9" spans="1:8" ht="19" thickBot="1" x14ac:dyDescent="0.25">
      <c r="A9" s="6" t="s">
        <v>13</v>
      </c>
      <c r="B9" s="8">
        <f>SUM(B10:B17)</f>
        <v>93190.04</v>
      </c>
      <c r="D9" s="1" t="s">
        <v>22</v>
      </c>
      <c r="E9" s="12">
        <v>775</v>
      </c>
      <c r="G9" s="1" t="s">
        <v>118</v>
      </c>
      <c r="H9" s="78">
        <v>0.9</v>
      </c>
    </row>
    <row r="10" spans="1:8" x14ac:dyDescent="0.2">
      <c r="A10" s="1" t="s">
        <v>10</v>
      </c>
      <c r="B10" s="11">
        <v>86000</v>
      </c>
      <c r="D10" s="2" t="s">
        <v>3</v>
      </c>
      <c r="E10" s="18">
        <f>E9*12</f>
        <v>9300</v>
      </c>
      <c r="G10" s="1" t="s">
        <v>80</v>
      </c>
      <c r="H10" s="15">
        <f>B10*H9</f>
        <v>77400</v>
      </c>
    </row>
    <row r="11" spans="1:8" x14ac:dyDescent="0.2">
      <c r="A11" s="1" t="s">
        <v>95</v>
      </c>
      <c r="B11" s="105" t="s">
        <v>114</v>
      </c>
      <c r="G11" s="1" t="s">
        <v>81</v>
      </c>
      <c r="H11" s="77">
        <f>B7-H10</f>
        <v>16290.039999999994</v>
      </c>
    </row>
    <row r="12" spans="1:8" ht="18" customHeight="1" thickBot="1" x14ac:dyDescent="0.25">
      <c r="A12" s="1" t="str">
        <f>"ITP en "&amp;B11</f>
        <v>ITP en País Vasco</v>
      </c>
      <c r="B12" s="106">
        <f>VLOOKUP(B11,'Gastos Compra'!$B$3:$C$21,2,FALSE)</f>
        <v>0.04</v>
      </c>
      <c r="D12" s="6" t="s">
        <v>23</v>
      </c>
      <c r="E12" s="7"/>
      <c r="G12" s="103" t="s">
        <v>82</v>
      </c>
      <c r="H12" s="85" t="s">
        <v>83</v>
      </c>
    </row>
    <row r="13" spans="1:8" x14ac:dyDescent="0.2">
      <c r="A13" s="1" t="s">
        <v>121</v>
      </c>
      <c r="B13" s="107">
        <f>B12*B10</f>
        <v>3440</v>
      </c>
      <c r="D13" s="1" t="s">
        <v>19</v>
      </c>
      <c r="E13" s="11">
        <f>50*12</f>
        <v>600</v>
      </c>
      <c r="G13" s="1" t="s">
        <v>87</v>
      </c>
      <c r="H13" s="77">
        <f>Hipoteca!B14*12</f>
        <v>2943.2251191148907</v>
      </c>
    </row>
    <row r="14" spans="1:8" x14ac:dyDescent="0.2">
      <c r="A14" s="1" t="s">
        <v>119</v>
      </c>
      <c r="B14" s="11">
        <v>500</v>
      </c>
      <c r="D14" s="1" t="s">
        <v>7</v>
      </c>
      <c r="E14" s="11">
        <f>10%*E10</f>
        <v>930</v>
      </c>
      <c r="G14" s="94" t="s">
        <v>92</v>
      </c>
      <c r="H14" s="95">
        <f>E19</f>
        <v>684.24211211103125</v>
      </c>
    </row>
    <row r="15" spans="1:8" x14ac:dyDescent="0.2">
      <c r="A15" s="1" t="s">
        <v>120</v>
      </c>
      <c r="B15" s="11">
        <v>250</v>
      </c>
      <c r="D15" s="1" t="s">
        <v>4</v>
      </c>
      <c r="E15" s="11">
        <v>100</v>
      </c>
      <c r="G15" s="94" t="s">
        <v>93</v>
      </c>
      <c r="H15" s="95">
        <f>H13-H14</f>
        <v>2258.9830070038597</v>
      </c>
    </row>
    <row r="16" spans="1:8" x14ac:dyDescent="0.2">
      <c r="A16" s="1" t="s">
        <v>11</v>
      </c>
      <c r="B16" s="11">
        <v>0</v>
      </c>
      <c r="D16" s="1" t="s">
        <v>91</v>
      </c>
      <c r="E16" s="11">
        <v>150</v>
      </c>
    </row>
    <row r="17" spans="1:10" x14ac:dyDescent="0.2">
      <c r="A17" s="1" t="s">
        <v>37</v>
      </c>
      <c r="B17" s="11">
        <v>3000</v>
      </c>
      <c r="D17" s="1" t="s">
        <v>18</v>
      </c>
      <c r="E17" s="11">
        <f>5%*E10</f>
        <v>465</v>
      </c>
    </row>
    <row r="18" spans="1:10" ht="17" customHeight="1" x14ac:dyDescent="0.2">
      <c r="D18" s="1" t="s">
        <v>5</v>
      </c>
      <c r="E18" s="11">
        <v>160</v>
      </c>
      <c r="I18" s="2"/>
      <c r="J18" s="76"/>
    </row>
    <row r="19" spans="1:10" ht="17" customHeight="1" thickBot="1" x14ac:dyDescent="0.25">
      <c r="A19" s="6" t="s">
        <v>12</v>
      </c>
      <c r="B19" s="8">
        <f>SUM(B20:B22)</f>
        <v>500</v>
      </c>
      <c r="D19" s="93" t="s">
        <v>94</v>
      </c>
      <c r="E19" s="23">
        <f>SUM(Hipoteca!I21:I32)</f>
        <v>684.24211211103125</v>
      </c>
    </row>
    <row r="20" spans="1:10" ht="17" customHeight="1" thickBot="1" x14ac:dyDescent="0.25">
      <c r="A20" s="1" t="s">
        <v>14</v>
      </c>
      <c r="B20" s="11">
        <v>300</v>
      </c>
      <c r="C20" s="3"/>
      <c r="D20" s="13" t="s">
        <v>6</v>
      </c>
      <c r="E20" s="14">
        <f>5%*E10</f>
        <v>465</v>
      </c>
    </row>
    <row r="21" spans="1:10" ht="17" customHeight="1" x14ac:dyDescent="0.2">
      <c r="A21" s="1" t="s">
        <v>15</v>
      </c>
      <c r="B21" s="11">
        <v>200</v>
      </c>
      <c r="C21" s="4"/>
      <c r="D21" s="2" t="s">
        <v>8</v>
      </c>
      <c r="E21" s="16">
        <f>SUM(E13:E20)</f>
        <v>3554.242112111031</v>
      </c>
    </row>
    <row r="22" spans="1:10" ht="19" x14ac:dyDescent="0.2">
      <c r="A22" s="26" t="s">
        <v>16</v>
      </c>
      <c r="B22" s="25" t="s">
        <v>17</v>
      </c>
      <c r="C22" s="5"/>
      <c r="E22" s="17"/>
    </row>
    <row r="23" spans="1:10" x14ac:dyDescent="0.2">
      <c r="A23" s="26"/>
      <c r="C23" s="5"/>
      <c r="D23" s="2" t="s">
        <v>24</v>
      </c>
      <c r="E23" s="19">
        <f>E10-E21</f>
        <v>5745.757887888969</v>
      </c>
    </row>
    <row r="24" spans="1:10" ht="38" x14ac:dyDescent="0.2">
      <c r="D24" s="26" t="s">
        <v>25</v>
      </c>
      <c r="E24" s="27" t="s">
        <v>34</v>
      </c>
    </row>
    <row r="25" spans="1:10" x14ac:dyDescent="0.2">
      <c r="D25" s="1" t="s">
        <v>26</v>
      </c>
      <c r="E25" s="5">
        <f>VLOOKUP(E24,'Tramos IRPF'!A3:B7,2,FALSE)</f>
        <v>0.37</v>
      </c>
    </row>
    <row r="26" spans="1:10" x14ac:dyDescent="0.2">
      <c r="D26" s="1" t="s">
        <v>36</v>
      </c>
      <c r="E26" s="23">
        <f>3%*(30%*B10+50%*SUM(B13:B15,B17)+B16)</f>
        <v>881.85</v>
      </c>
    </row>
    <row r="27" spans="1:10" x14ac:dyDescent="0.2">
      <c r="D27" s="1" t="s">
        <v>28</v>
      </c>
      <c r="E27" s="23">
        <f>(E23-E26)*(1-50%)*E25</f>
        <v>899.82295925945914</v>
      </c>
    </row>
    <row r="28" spans="1:10" x14ac:dyDescent="0.2">
      <c r="D28" s="2" t="s">
        <v>27</v>
      </c>
      <c r="E28" s="24">
        <f>E23-E27</f>
        <v>4845.9349286295101</v>
      </c>
    </row>
    <row r="30" spans="1:10" x14ac:dyDescent="0.2">
      <c r="B30" s="125"/>
    </row>
    <row r="31" spans="1:10" ht="31" customHeight="1" x14ac:dyDescent="0.2">
      <c r="A31" s="129"/>
      <c r="B31" s="129"/>
    </row>
    <row r="32" spans="1:10" ht="26" customHeight="1" thickBot="1" x14ac:dyDescent="0.25">
      <c r="A32" s="128" t="s">
        <v>84</v>
      </c>
      <c r="B32" s="128"/>
      <c r="C32" s="128"/>
      <c r="D32" s="128"/>
      <c r="E32" s="128"/>
      <c r="F32" s="128"/>
      <c r="G32" s="128"/>
      <c r="H32" s="128"/>
    </row>
    <row r="33" spans="1:7" ht="19" thickBot="1" x14ac:dyDescent="0.25">
      <c r="B33" s="108" t="s">
        <v>123</v>
      </c>
      <c r="C33" s="108" t="s">
        <v>122</v>
      </c>
    </row>
    <row r="34" spans="1:7" ht="40.5" customHeight="1" x14ac:dyDescent="0.2">
      <c r="A34" s="26" t="s">
        <v>86</v>
      </c>
      <c r="B34" s="111">
        <f>E10/B7</f>
        <v>9.9263486278797622E-2</v>
      </c>
      <c r="C34" s="111">
        <f>B34</f>
        <v>9.9263486278797622E-2</v>
      </c>
      <c r="D34" s="126"/>
      <c r="E34" s="126"/>
      <c r="F34" s="118"/>
      <c r="G34" s="104"/>
    </row>
    <row r="35" spans="1:7" ht="21" thickBot="1" x14ac:dyDescent="0.25">
      <c r="A35" s="109" t="s">
        <v>124</v>
      </c>
      <c r="B35" s="112">
        <f>E28/B7</f>
        <v>5.1723053257630269E-2</v>
      </c>
      <c r="C35" s="112">
        <f>(E28+E20+E14)/B7</f>
        <v>6.6612576199449922E-2</v>
      </c>
      <c r="D35" s="116"/>
      <c r="E35" s="116"/>
      <c r="F35" s="119"/>
      <c r="G35" s="104"/>
    </row>
    <row r="36" spans="1:7" ht="40" thickTop="1" thickBot="1" x14ac:dyDescent="0.25">
      <c r="A36" s="110" t="s">
        <v>126</v>
      </c>
      <c r="B36" s="113">
        <f>E28-H15</f>
        <v>2586.9519216256504</v>
      </c>
      <c r="C36" s="113">
        <f>B36+E14+E20</f>
        <v>3981.9519216256504</v>
      </c>
      <c r="D36" s="126"/>
      <c r="E36" s="126"/>
      <c r="F36" s="120"/>
      <c r="G36" s="104"/>
    </row>
    <row r="37" spans="1:7" ht="45" customHeight="1" thickTop="1" x14ac:dyDescent="0.2">
      <c r="A37" s="115" t="s">
        <v>125</v>
      </c>
      <c r="B37" s="111">
        <f>B36/H11</f>
        <v>0.15880574397764838</v>
      </c>
      <c r="C37" s="111">
        <f>C36/H11</f>
        <v>0.24444089281706197</v>
      </c>
      <c r="D37" s="116"/>
      <c r="E37" s="117"/>
      <c r="F37" s="121"/>
      <c r="G37" s="104"/>
    </row>
    <row r="38" spans="1:7" ht="46" customHeight="1" x14ac:dyDescent="0.2">
      <c r="A38" s="1" t="s">
        <v>89</v>
      </c>
      <c r="B38" s="116"/>
      <c r="C38" s="116"/>
      <c r="D38" s="116"/>
      <c r="E38" s="117"/>
      <c r="F38" s="121"/>
      <c r="G38" s="104"/>
    </row>
    <row r="39" spans="1:7" ht="20" x14ac:dyDescent="0.2">
      <c r="A39" s="116"/>
      <c r="B39" s="116"/>
      <c r="C39" s="116"/>
      <c r="D39" s="116"/>
      <c r="E39" s="117"/>
      <c r="F39" s="121"/>
      <c r="G39" s="104"/>
    </row>
    <row r="40" spans="1:7" x14ac:dyDescent="0.2">
      <c r="A40" s="116"/>
      <c r="B40" s="116"/>
      <c r="C40" s="116"/>
      <c r="D40" s="116"/>
    </row>
    <row r="41" spans="1:7" x14ac:dyDescent="0.2">
      <c r="A41" s="93"/>
      <c r="B41" s="114"/>
      <c r="C41" s="114"/>
    </row>
    <row r="42" spans="1:7" x14ac:dyDescent="0.2">
      <c r="A42" s="93"/>
      <c r="B42" s="114"/>
      <c r="C42" s="114"/>
    </row>
  </sheetData>
  <mergeCells count="6">
    <mergeCell ref="D36:E36"/>
    <mergeCell ref="D34:E34"/>
    <mergeCell ref="A2:B2"/>
    <mergeCell ref="A5:H5"/>
    <mergeCell ref="A32:H32"/>
    <mergeCell ref="A31:B31"/>
  </mergeCells>
  <pageMargins left="0.7" right="0.7" top="0.75" bottom="0.75" header="0.3" footer="0.3"/>
  <pageSetup scale="7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'Tramos IRPF'!$A$3:$A$7</xm:f>
          </x14:formula1>
          <xm:sqref>E24</xm:sqref>
        </x14:dataValidation>
        <x14:dataValidation type="list" allowBlank="1" showInputMessage="1" showErrorMessage="1" xr:uid="{9C8F018F-C6AE-42AF-A107-710D5FECB332}">
          <x14:formula1>
            <xm:f>'Gastos Compra'!$B$3:$B$21</xm:f>
          </x14:formula1>
          <xm:sqref>B11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1"/>
  <sheetViews>
    <sheetView zoomScale="125" zoomScaleNormal="125" zoomScalePageLayoutView="125" workbookViewId="0">
      <selection activeCell="B4" sqref="B4"/>
    </sheetView>
  </sheetViews>
  <sheetFormatPr baseColWidth="10" defaultColWidth="8.83203125" defaultRowHeight="18" x14ac:dyDescent="0.2"/>
  <cols>
    <col min="1" max="1" width="27.83203125" style="49" bestFit="1" customWidth="1"/>
    <col min="2" max="2" width="17.5" style="49" customWidth="1"/>
    <col min="3" max="3" width="15.1640625" style="49" customWidth="1"/>
    <col min="4" max="4" width="11.6640625" style="49" bestFit="1" customWidth="1"/>
    <col min="5" max="5" width="14.6640625" style="49" bestFit="1" customWidth="1"/>
    <col min="6" max="6" width="5.6640625" style="49" bestFit="1" customWidth="1"/>
    <col min="7" max="7" width="8.83203125" style="49"/>
    <col min="8" max="8" width="8.5" style="49" bestFit="1" customWidth="1"/>
    <col min="9" max="9" width="8.83203125" style="49" bestFit="1" customWidth="1"/>
    <col min="10" max="10" width="16" style="50" customWidth="1"/>
    <col min="11" max="11" width="12.33203125" style="50" customWidth="1"/>
    <col min="12" max="12" width="11.6640625" style="50" customWidth="1"/>
    <col min="13" max="13" width="16.1640625" style="48" customWidth="1"/>
    <col min="14" max="14" width="11.6640625" style="84" customWidth="1"/>
    <col min="15" max="15" width="11.6640625" style="51" customWidth="1"/>
    <col min="16" max="16" width="13.1640625" style="52" customWidth="1"/>
    <col min="17" max="16384" width="8.83203125" style="49"/>
  </cols>
  <sheetData>
    <row r="1" spans="1:19" s="28" customFormat="1" x14ac:dyDescent="0.2">
      <c r="A1" s="127" t="s">
        <v>20</v>
      </c>
      <c r="B1" s="127"/>
      <c r="E1" s="2" t="s">
        <v>89</v>
      </c>
      <c r="J1" s="29"/>
      <c r="K1" s="29"/>
      <c r="L1" s="29"/>
      <c r="M1" s="29"/>
      <c r="O1" s="40"/>
      <c r="P1" s="41"/>
    </row>
    <row r="2" spans="1:19" s="28" customFormat="1" ht="19" thickBot="1" x14ac:dyDescent="0.25">
      <c r="A2" s="53" t="s">
        <v>66</v>
      </c>
      <c r="B2" s="43"/>
      <c r="C2" s="54"/>
      <c r="E2" s="45" t="s">
        <v>68</v>
      </c>
      <c r="F2" s="47"/>
      <c r="G2" s="47"/>
      <c r="H2" s="47"/>
      <c r="I2" s="47"/>
      <c r="J2" s="46"/>
      <c r="K2" s="29"/>
      <c r="L2" s="29"/>
      <c r="M2" s="29"/>
      <c r="O2" s="40"/>
      <c r="P2" s="41"/>
    </row>
    <row r="3" spans="1:19" s="28" customFormat="1" x14ac:dyDescent="0.2">
      <c r="A3" s="38" t="s">
        <v>67</v>
      </c>
      <c r="B3" s="30"/>
      <c r="C3" s="31"/>
      <c r="E3" s="33" t="s">
        <v>69</v>
      </c>
      <c r="J3" s="29"/>
      <c r="K3" s="29"/>
      <c r="L3" s="29"/>
      <c r="M3" s="29"/>
      <c r="O3" s="40"/>
      <c r="P3" s="41"/>
      <c r="R3" s="29" t="s">
        <v>39</v>
      </c>
      <c r="S3" s="29" t="s">
        <v>2</v>
      </c>
    </row>
    <row r="4" spans="1:19" s="28" customFormat="1" x14ac:dyDescent="0.2">
      <c r="A4" s="32" t="s">
        <v>42</v>
      </c>
      <c r="B4" s="124">
        <f>Analisis!H10</f>
        <v>77400</v>
      </c>
      <c r="C4" s="31"/>
      <c r="E4" s="33" t="s">
        <v>70</v>
      </c>
      <c r="J4" s="29"/>
      <c r="K4" s="29"/>
      <c r="L4" s="29"/>
      <c r="M4" s="29"/>
      <c r="O4" s="40"/>
      <c r="P4" s="41"/>
      <c r="R4" s="29" t="s">
        <v>40</v>
      </c>
      <c r="S4" s="29" t="s">
        <v>41</v>
      </c>
    </row>
    <row r="5" spans="1:19" s="28" customFormat="1" x14ac:dyDescent="0.2">
      <c r="A5" s="32" t="s">
        <v>45</v>
      </c>
      <c r="B5" s="55">
        <v>30</v>
      </c>
      <c r="C5" s="31" t="s">
        <v>46</v>
      </c>
      <c r="E5" s="37" t="s">
        <v>71</v>
      </c>
      <c r="J5" s="29"/>
      <c r="K5" s="29"/>
      <c r="L5" s="29"/>
      <c r="M5" s="29"/>
      <c r="O5" s="40"/>
      <c r="P5" s="41"/>
      <c r="R5" s="29" t="s">
        <v>43</v>
      </c>
      <c r="S5" s="29" t="s">
        <v>44</v>
      </c>
    </row>
    <row r="6" spans="1:19" s="28" customFormat="1" x14ac:dyDescent="0.2">
      <c r="A6" s="32" t="s">
        <v>39</v>
      </c>
      <c r="B6" s="34" t="s">
        <v>40</v>
      </c>
      <c r="C6" s="31"/>
      <c r="E6" s="33" t="s">
        <v>72</v>
      </c>
      <c r="J6" s="29"/>
      <c r="K6" s="29"/>
      <c r="L6" s="29"/>
      <c r="M6" s="29"/>
      <c r="O6" s="40"/>
      <c r="P6" s="41"/>
    </row>
    <row r="7" spans="1:19" s="28" customFormat="1" x14ac:dyDescent="0.2">
      <c r="A7" s="32" t="s">
        <v>47</v>
      </c>
      <c r="B7" s="35">
        <v>9.9000000000000008E-3</v>
      </c>
      <c r="E7" s="37" t="s">
        <v>73</v>
      </c>
      <c r="J7" s="29"/>
      <c r="K7" s="29"/>
      <c r="L7" s="29"/>
      <c r="M7" s="29"/>
      <c r="O7" s="40"/>
      <c r="P7" s="41"/>
    </row>
    <row r="8" spans="1:19" s="28" customFormat="1" x14ac:dyDescent="0.2">
      <c r="A8" s="32" t="s">
        <v>48</v>
      </c>
      <c r="B8" s="36">
        <v>-9.3999999999999997E-4</v>
      </c>
      <c r="C8" s="57"/>
      <c r="E8" s="37" t="s">
        <v>65</v>
      </c>
      <c r="J8" s="29"/>
      <c r="K8" s="29"/>
      <c r="L8" s="29"/>
      <c r="M8" s="29"/>
      <c r="O8" s="40"/>
      <c r="P8" s="41"/>
    </row>
    <row r="9" spans="1:19" s="28" customFormat="1" x14ac:dyDescent="0.2">
      <c r="A9" s="32" t="s">
        <v>74</v>
      </c>
      <c r="B9" s="58">
        <f>B7+B8</f>
        <v>8.9600000000000009E-3</v>
      </c>
      <c r="C9" s="56"/>
      <c r="E9" s="37"/>
      <c r="J9" s="29"/>
      <c r="K9" s="29"/>
      <c r="L9" s="29"/>
      <c r="M9" s="29"/>
      <c r="O9" s="40"/>
      <c r="P9" s="41"/>
    </row>
    <row r="10" spans="1:19" s="28" customFormat="1" x14ac:dyDescent="0.2">
      <c r="A10" s="30" t="s">
        <v>49</v>
      </c>
      <c r="B10" s="35">
        <v>0.02</v>
      </c>
      <c r="C10" s="31"/>
      <c r="J10" s="29"/>
      <c r="K10" s="29"/>
      <c r="L10" s="29"/>
      <c r="M10" s="29"/>
      <c r="O10" s="40"/>
      <c r="P10" s="41"/>
    </row>
    <row r="11" spans="1:19" s="28" customFormat="1" x14ac:dyDescent="0.2">
      <c r="A11" s="30"/>
      <c r="B11" s="39"/>
      <c r="C11" s="31"/>
      <c r="J11" s="29"/>
      <c r="K11" s="29"/>
      <c r="L11" s="29"/>
      <c r="M11" s="29"/>
      <c r="O11" s="40"/>
      <c r="P11" s="41"/>
    </row>
    <row r="12" spans="1:19" s="28" customFormat="1" ht="58" thickBot="1" x14ac:dyDescent="0.25">
      <c r="A12" s="44"/>
      <c r="B12" s="67" t="s">
        <v>76</v>
      </c>
      <c r="C12" s="66" t="s">
        <v>75</v>
      </c>
      <c r="J12" s="29"/>
      <c r="K12" s="29"/>
      <c r="L12" s="29"/>
      <c r="M12" s="29"/>
      <c r="O12" s="40"/>
      <c r="P12" s="41"/>
    </row>
    <row r="13" spans="1:19" s="28" customFormat="1" x14ac:dyDescent="0.2">
      <c r="A13" s="38" t="s">
        <v>79</v>
      </c>
      <c r="B13" s="61">
        <f>IF(B6="Variable",(B7+B8)/12,+B10/12)</f>
        <v>7.4666666666666675E-4</v>
      </c>
      <c r="C13" s="60"/>
      <c r="E13" s="87"/>
      <c r="J13" s="29"/>
      <c r="K13" s="29"/>
      <c r="L13" s="29"/>
      <c r="M13" s="29"/>
      <c r="O13" s="40"/>
      <c r="P13" s="41"/>
    </row>
    <row r="14" spans="1:19" s="28" customFormat="1" x14ac:dyDescent="0.2">
      <c r="A14" s="30" t="s">
        <v>41</v>
      </c>
      <c r="B14" s="62">
        <f>PMT($B$13,($B$15),-$B$4)</f>
        <v>245.2687599262409</v>
      </c>
      <c r="C14" s="62">
        <f>MIN(H20:H500)</f>
        <v>245.26875992624048</v>
      </c>
      <c r="E14" s="88"/>
      <c r="J14" s="29"/>
      <c r="K14" s="29"/>
      <c r="L14" s="29"/>
      <c r="M14" s="29"/>
      <c r="O14" s="40"/>
      <c r="P14" s="41"/>
    </row>
    <row r="15" spans="1:19" s="28" customFormat="1" x14ac:dyDescent="0.2">
      <c r="A15" s="32" t="s">
        <v>50</v>
      </c>
      <c r="B15" s="63">
        <f>B5*12</f>
        <v>360</v>
      </c>
      <c r="C15" s="64">
        <f>MAX(G20:G402)</f>
        <v>360</v>
      </c>
      <c r="J15" s="29"/>
      <c r="K15" s="42"/>
      <c r="L15" s="29"/>
      <c r="M15" s="29"/>
      <c r="O15" s="40"/>
      <c r="P15" s="41"/>
    </row>
    <row r="16" spans="1:19" s="28" customFormat="1" x14ac:dyDescent="0.2">
      <c r="A16" s="32" t="s">
        <v>78</v>
      </c>
      <c r="B16" s="62">
        <f>B14*B15</f>
        <v>88296.753573446724</v>
      </c>
      <c r="C16" s="65">
        <f>SUM(H20:H402)+SUM(M20:M402)</f>
        <v>88296.753573447189</v>
      </c>
      <c r="D16" s="87"/>
      <c r="J16" s="29"/>
      <c r="K16" s="29"/>
      <c r="L16" s="29"/>
      <c r="M16" s="29"/>
      <c r="O16" s="40"/>
      <c r="P16" s="41"/>
    </row>
    <row r="17" spans="1:16" s="28" customFormat="1" x14ac:dyDescent="0.2">
      <c r="A17" s="30" t="s">
        <v>1</v>
      </c>
      <c r="B17" s="62">
        <f>B16-B4</f>
        <v>10896.753573446724</v>
      </c>
      <c r="C17" s="65">
        <f>SUM(I20:I402)</f>
        <v>10896.753573446722</v>
      </c>
      <c r="J17" s="29"/>
      <c r="K17" s="29"/>
      <c r="L17" s="29"/>
      <c r="M17" s="29"/>
      <c r="O17" s="40"/>
      <c r="P17" s="41"/>
    </row>
    <row r="18" spans="1:16" s="28" customFormat="1" x14ac:dyDescent="0.2">
      <c r="A18" s="28" t="s">
        <v>77</v>
      </c>
      <c r="B18" s="75">
        <f>B17/B15*12</f>
        <v>363.22511911489079</v>
      </c>
      <c r="J18" s="29"/>
      <c r="K18" s="29"/>
      <c r="L18" s="29"/>
      <c r="M18" s="29"/>
      <c r="O18" s="40"/>
      <c r="P18" s="41"/>
    </row>
    <row r="19" spans="1:16" s="28" customFormat="1" ht="58" thickBot="1" x14ac:dyDescent="0.25">
      <c r="A19" s="59" t="s">
        <v>62</v>
      </c>
      <c r="B19" s="59" t="s">
        <v>63</v>
      </c>
      <c r="C19" s="59" t="s">
        <v>64</v>
      </c>
      <c r="D19" s="59" t="s">
        <v>51</v>
      </c>
      <c r="E19" s="59" t="s">
        <v>52</v>
      </c>
      <c r="F19" s="59" t="s">
        <v>0</v>
      </c>
      <c r="G19" s="59" t="s">
        <v>53</v>
      </c>
      <c r="H19" s="68" t="s">
        <v>41</v>
      </c>
      <c r="I19" s="68" t="s">
        <v>54</v>
      </c>
      <c r="J19" s="73" t="s">
        <v>55</v>
      </c>
      <c r="K19" s="73" t="s">
        <v>56</v>
      </c>
      <c r="L19" s="73" t="s">
        <v>57</v>
      </c>
      <c r="M19" s="73" t="s">
        <v>58</v>
      </c>
      <c r="N19" s="73" t="s">
        <v>59</v>
      </c>
      <c r="O19" s="73" t="s">
        <v>60</v>
      </c>
      <c r="P19" s="73" t="s">
        <v>61</v>
      </c>
    </row>
    <row r="20" spans="1:16" s="28" customFormat="1" x14ac:dyDescent="0.2">
      <c r="A20" s="79">
        <f>IF($B$6="Variable",B8,"")</f>
        <v>-9.3999999999999997E-4</v>
      </c>
      <c r="B20" s="79">
        <f>IF($B$6="Variable",B7,"")</f>
        <v>9.9000000000000008E-3</v>
      </c>
      <c r="C20" s="79" t="str">
        <f>IF($B$6="Fijo",B10,"")</f>
        <v/>
      </c>
      <c r="D20" s="69">
        <f>IF(AND(B6="Variable",G20&lt;&gt;""),A20+B20,C20)</f>
        <v>8.9600000000000009E-3</v>
      </c>
      <c r="E20" s="69">
        <f>D20/12</f>
        <v>7.4666666666666675E-4</v>
      </c>
      <c r="F20" s="70">
        <v>0</v>
      </c>
      <c r="G20" s="70">
        <v>0</v>
      </c>
      <c r="H20" s="74"/>
      <c r="I20" s="74"/>
      <c r="J20" s="74"/>
      <c r="K20" s="74">
        <f>$B4</f>
        <v>77400</v>
      </c>
      <c r="L20" s="71">
        <f>$B15</f>
        <v>360</v>
      </c>
      <c r="M20" s="80"/>
      <c r="N20" s="81"/>
      <c r="O20" s="72"/>
      <c r="P20" s="70"/>
    </row>
    <row r="21" spans="1:16" s="28" customFormat="1" x14ac:dyDescent="0.2">
      <c r="A21" s="79">
        <f>IF(AND(A20&lt;&gt;"",G21&lt;&gt;""),A20,"")</f>
        <v>-9.3999999999999997E-4</v>
      </c>
      <c r="B21" s="79">
        <f>IF(AND(B20&lt;&gt;"",G21&lt;&gt;""),B20,"")</f>
        <v>9.9000000000000008E-3</v>
      </c>
      <c r="C21" s="79" t="str">
        <f>IF(AND(C20&lt;&gt;"",G21&lt;&gt;""),C20,"")</f>
        <v/>
      </c>
      <c r="D21" s="69">
        <f t="shared" ref="D21:D84" si="0">IF(AND($B$6="Variable",G21&lt;&gt;""),A21+B21,C21)</f>
        <v>8.9600000000000009E-3</v>
      </c>
      <c r="E21" s="69">
        <f>IF(G21&lt;&gt;"",D21/12,"")</f>
        <v>7.4666666666666675E-4</v>
      </c>
      <c r="F21" s="70">
        <f>IF(G21&lt;&gt;"",INT((G21-1)/12)+1,"")</f>
        <v>1</v>
      </c>
      <c r="G21" s="70">
        <f>IF(K20&lt;&gt;"",IF(INT(K20)&gt;0,IF(G20&lt;&gt;"",G20+1,""),""),"")</f>
        <v>1</v>
      </c>
      <c r="H21" s="74">
        <f>IF(G21&lt;&gt;"",PMT(E21,(L20),-K20),"")</f>
        <v>245.2687599262409</v>
      </c>
      <c r="I21" s="74">
        <f>IF(G21&lt;&gt;"",K20*E21,"")</f>
        <v>57.792000000000009</v>
      </c>
      <c r="J21" s="74">
        <f>IF(G21&lt;&gt;"",H21-I21+M21,"")</f>
        <v>187.4767599262409</v>
      </c>
      <c r="K21" s="74">
        <f>IF(G21&lt;&gt;"",K20-J21,"")</f>
        <v>77212.523240073759</v>
      </c>
      <c r="L21" s="71">
        <f>IF(G21&lt;&gt;"",IF(N21&lt;&gt;"PLAZO",L20-1,INT(NPER(E21,-(H21),K21))+1),"")</f>
        <v>359</v>
      </c>
      <c r="M21" s="80"/>
      <c r="N21" s="81"/>
      <c r="O21" s="72" t="str">
        <f>IF(M21&lt;&gt;"",IF(N21="CUOTA",H22-H21,""),"")</f>
        <v/>
      </c>
      <c r="P21" s="70" t="str">
        <f>IF(M21&lt;&gt;"",IF(N21="PLAZO",CONCATENATE(L20-L21-1," meses"),""),"")</f>
        <v/>
      </c>
    </row>
    <row r="22" spans="1:16" s="28" customFormat="1" x14ac:dyDescent="0.2">
      <c r="A22" s="79">
        <f t="shared" ref="A22:A85" si="1">IF(AND(A21&lt;&gt;"",G22&lt;&gt;""),A21,"")</f>
        <v>-9.3999999999999997E-4</v>
      </c>
      <c r="B22" s="79">
        <f t="shared" ref="B22:B85" si="2">IF(AND(B21&lt;&gt;"",G22&lt;&gt;""),B21,"")</f>
        <v>9.9000000000000008E-3</v>
      </c>
      <c r="C22" s="79" t="str">
        <f t="shared" ref="C22:C85" si="3">IF(AND(C21&lt;&gt;"",G22&lt;&gt;""),C21,"")</f>
        <v/>
      </c>
      <c r="D22" s="69">
        <f t="shared" si="0"/>
        <v>8.9600000000000009E-3</v>
      </c>
      <c r="E22" s="69">
        <f t="shared" ref="E22:E85" si="4">IF(G22&lt;&gt;"",D22/12,"")</f>
        <v>7.4666666666666675E-4</v>
      </c>
      <c r="F22" s="70">
        <f t="shared" ref="F22:F85" si="5">IF(G22&lt;&gt;"",INT((G22-1)/12)+1,"")</f>
        <v>1</v>
      </c>
      <c r="G22" s="70">
        <f t="shared" ref="G22:G85" si="6">IF(K21&lt;&gt;"",IF(INT(K21)&gt;0,IF(G21&lt;&gt;"",G21+1,""),""),"")</f>
        <v>2</v>
      </c>
      <c r="H22" s="74">
        <f>IF(G22&lt;&gt;"",IF(IF(N21&lt;&gt;"PLAZO",PMT(E22,(L21),-K21),H21)&gt;K21,K21+I22,IF(N21&lt;&gt;"PLAZO",PMT(E22,(L21),-K21),H21)),"")</f>
        <v>245.2687599262409</v>
      </c>
      <c r="I22" s="74">
        <f>IF(G22&lt;&gt;"",K21*E22,"")</f>
        <v>57.652017352588416</v>
      </c>
      <c r="J22" s="74">
        <f t="shared" ref="J22:J85" si="7">IF(G22&lt;&gt;"",H22-I22+M22,"")</f>
        <v>187.61674257365249</v>
      </c>
      <c r="K22" s="74">
        <f t="shared" ref="K22:K85" si="8">IF(G22&lt;&gt;"",K21-J22,"")</f>
        <v>77024.906497500109</v>
      </c>
      <c r="L22" s="71">
        <f>IF(G22&lt;&gt;"",IF(N22&lt;&gt;"PLAZO",L21-1,INT(NPER(E22,-(H22),K22))+1),"")</f>
        <v>358</v>
      </c>
      <c r="M22" s="80"/>
      <c r="N22" s="81"/>
      <c r="O22" s="72" t="str">
        <f>IF(M22&lt;&gt;"",IF(N22="CUOTA",H23-H22,""),"")</f>
        <v/>
      </c>
      <c r="P22" s="70" t="str">
        <f>IF(M22&lt;&gt;"",IF(N22="PLAZO",CONCATENATE(L21-L22-1," meses"),""),"")</f>
        <v/>
      </c>
    </row>
    <row r="23" spans="1:16" s="28" customFormat="1" x14ac:dyDescent="0.2">
      <c r="A23" s="79">
        <f t="shared" si="1"/>
        <v>-9.3999999999999997E-4</v>
      </c>
      <c r="B23" s="79">
        <f t="shared" si="2"/>
        <v>9.9000000000000008E-3</v>
      </c>
      <c r="C23" s="79" t="str">
        <f t="shared" si="3"/>
        <v/>
      </c>
      <c r="D23" s="69">
        <f t="shared" si="0"/>
        <v>8.9600000000000009E-3</v>
      </c>
      <c r="E23" s="69">
        <f t="shared" si="4"/>
        <v>7.4666666666666675E-4</v>
      </c>
      <c r="F23" s="70">
        <f t="shared" si="5"/>
        <v>1</v>
      </c>
      <c r="G23" s="70">
        <f t="shared" si="6"/>
        <v>3</v>
      </c>
      <c r="H23" s="74">
        <f t="shared" ref="H23:H86" si="9">IF(G23&lt;&gt;"",IF(IF(N22&lt;&gt;"PLAZO",PMT(E23,(L22),-K22),H22)&gt;K22,K22+I23,IF(N22&lt;&gt;"PLAZO",PMT(E23,(L22),-K22),H22)),"")</f>
        <v>245.26875992624096</v>
      </c>
      <c r="I23" s="74">
        <f t="shared" ref="I23:I86" si="10">IF(G23&lt;&gt;"",K22*E23,"")</f>
        <v>57.511930184800086</v>
      </c>
      <c r="J23" s="74">
        <f t="shared" si="7"/>
        <v>187.75682974144087</v>
      </c>
      <c r="K23" s="74">
        <f t="shared" si="8"/>
        <v>76837.149667758669</v>
      </c>
      <c r="L23" s="71">
        <f t="shared" ref="L23:L86" si="11">IF(G23&lt;&gt;"",IF(N23&lt;&gt;"PLAZO",L22-1,INT(NPER(E23,-(H23),K23))+1),"")</f>
        <v>357</v>
      </c>
      <c r="M23" s="80"/>
      <c r="N23" s="81"/>
      <c r="O23" s="72" t="str">
        <f t="shared" ref="O23:O86" si="12">IF(M23&lt;&gt;"",IF(N23="CUOTA",H24-H23,""),"")</f>
        <v/>
      </c>
      <c r="P23" s="70" t="str">
        <f t="shared" ref="P23:P86" si="13">IF(M23&lt;&gt;"",IF(N23="PLAZO",CONCATENATE(L22-L23-1," meses"),""),"")</f>
        <v/>
      </c>
    </row>
    <row r="24" spans="1:16" s="28" customFormat="1" x14ac:dyDescent="0.2">
      <c r="A24" s="79">
        <f t="shared" si="1"/>
        <v>-9.3999999999999997E-4</v>
      </c>
      <c r="B24" s="79">
        <f t="shared" si="2"/>
        <v>9.9000000000000008E-3</v>
      </c>
      <c r="C24" s="79" t="str">
        <f t="shared" si="3"/>
        <v/>
      </c>
      <c r="D24" s="69">
        <f t="shared" si="0"/>
        <v>8.9600000000000009E-3</v>
      </c>
      <c r="E24" s="69">
        <f t="shared" si="4"/>
        <v>7.4666666666666675E-4</v>
      </c>
      <c r="F24" s="70">
        <f t="shared" si="5"/>
        <v>1</v>
      </c>
      <c r="G24" s="70">
        <f t="shared" si="6"/>
        <v>4</v>
      </c>
      <c r="H24" s="74">
        <f t="shared" si="9"/>
        <v>245.2687599262409</v>
      </c>
      <c r="I24" s="74">
        <f t="shared" si="10"/>
        <v>57.371738418593146</v>
      </c>
      <c r="J24" s="74">
        <f t="shared" si="7"/>
        <v>187.89702150764776</v>
      </c>
      <c r="K24" s="74">
        <f t="shared" si="8"/>
        <v>76649.252646251029</v>
      </c>
      <c r="L24" s="71">
        <f t="shared" si="11"/>
        <v>356</v>
      </c>
      <c r="M24" s="80"/>
      <c r="N24" s="81"/>
      <c r="O24" s="72" t="str">
        <f>IF(M24&lt;&gt;"",IF(N24="CUOTA",H25-H24,""),"")</f>
        <v/>
      </c>
      <c r="P24" s="70" t="str">
        <f t="shared" si="13"/>
        <v/>
      </c>
    </row>
    <row r="25" spans="1:16" s="28" customFormat="1" x14ac:dyDescent="0.2">
      <c r="A25" s="79">
        <f t="shared" si="1"/>
        <v>-9.3999999999999997E-4</v>
      </c>
      <c r="B25" s="79">
        <f t="shared" si="2"/>
        <v>9.9000000000000008E-3</v>
      </c>
      <c r="C25" s="79" t="str">
        <f t="shared" si="3"/>
        <v/>
      </c>
      <c r="D25" s="69">
        <f t="shared" si="0"/>
        <v>8.9600000000000009E-3</v>
      </c>
      <c r="E25" s="69">
        <f t="shared" si="4"/>
        <v>7.4666666666666675E-4</v>
      </c>
      <c r="F25" s="70">
        <f t="shared" si="5"/>
        <v>1</v>
      </c>
      <c r="G25" s="70">
        <f t="shared" si="6"/>
        <v>5</v>
      </c>
      <c r="H25" s="74">
        <f t="shared" si="9"/>
        <v>245.2687599262409</v>
      </c>
      <c r="I25" s="74">
        <f t="shared" si="10"/>
        <v>57.23144197586744</v>
      </c>
      <c r="J25" s="74">
        <f t="shared" si="7"/>
        <v>188.03731795037345</v>
      </c>
      <c r="K25" s="74">
        <f t="shared" si="8"/>
        <v>76461.215328300648</v>
      </c>
      <c r="L25" s="71">
        <f t="shared" si="11"/>
        <v>355</v>
      </c>
      <c r="M25" s="80"/>
      <c r="N25" s="81"/>
      <c r="O25" s="72" t="str">
        <f t="shared" si="12"/>
        <v/>
      </c>
      <c r="P25" s="70" t="str">
        <f t="shared" si="13"/>
        <v/>
      </c>
    </row>
    <row r="26" spans="1:16" s="28" customFormat="1" x14ac:dyDescent="0.2">
      <c r="A26" s="79">
        <f t="shared" si="1"/>
        <v>-9.3999999999999997E-4</v>
      </c>
      <c r="B26" s="79">
        <f t="shared" si="2"/>
        <v>9.9000000000000008E-3</v>
      </c>
      <c r="C26" s="79" t="str">
        <f t="shared" si="3"/>
        <v/>
      </c>
      <c r="D26" s="69">
        <f t="shared" si="0"/>
        <v>8.9600000000000009E-3</v>
      </c>
      <c r="E26" s="69">
        <f t="shared" si="4"/>
        <v>7.4666666666666675E-4</v>
      </c>
      <c r="F26" s="70">
        <f t="shared" si="5"/>
        <v>1</v>
      </c>
      <c r="G26" s="70">
        <f t="shared" si="6"/>
        <v>6</v>
      </c>
      <c r="H26" s="74">
        <f t="shared" si="9"/>
        <v>245.2687599262409</v>
      </c>
      <c r="I26" s="74">
        <f t="shared" si="10"/>
        <v>57.091040778464489</v>
      </c>
      <c r="J26" s="74">
        <f t="shared" si="7"/>
        <v>188.17771914777643</v>
      </c>
      <c r="K26" s="74">
        <f t="shared" si="8"/>
        <v>76273.037609152874</v>
      </c>
      <c r="L26" s="71">
        <f t="shared" si="11"/>
        <v>354</v>
      </c>
      <c r="M26" s="80"/>
      <c r="N26" s="81"/>
      <c r="O26" s="72" t="str">
        <f t="shared" si="12"/>
        <v/>
      </c>
      <c r="P26" s="70" t="str">
        <f t="shared" si="13"/>
        <v/>
      </c>
    </row>
    <row r="27" spans="1:16" s="28" customFormat="1" x14ac:dyDescent="0.2">
      <c r="A27" s="79">
        <f t="shared" si="1"/>
        <v>-9.3999999999999997E-4</v>
      </c>
      <c r="B27" s="79">
        <f t="shared" si="2"/>
        <v>9.9000000000000008E-3</v>
      </c>
      <c r="C27" s="79" t="str">
        <f t="shared" si="3"/>
        <v/>
      </c>
      <c r="D27" s="69">
        <f t="shared" si="0"/>
        <v>8.9600000000000009E-3</v>
      </c>
      <c r="E27" s="69">
        <f t="shared" si="4"/>
        <v>7.4666666666666675E-4</v>
      </c>
      <c r="F27" s="70">
        <f t="shared" si="5"/>
        <v>1</v>
      </c>
      <c r="G27" s="70">
        <f t="shared" si="6"/>
        <v>7</v>
      </c>
      <c r="H27" s="74">
        <f t="shared" si="9"/>
        <v>245.2687599262409</v>
      </c>
      <c r="I27" s="74">
        <f t="shared" si="10"/>
        <v>56.950534748167485</v>
      </c>
      <c r="J27" s="74">
        <f t="shared" si="7"/>
        <v>188.31822517807342</v>
      </c>
      <c r="K27" s="74">
        <f t="shared" si="8"/>
        <v>76084.719383974807</v>
      </c>
      <c r="L27" s="71">
        <f t="shared" si="11"/>
        <v>353</v>
      </c>
      <c r="M27" s="80"/>
      <c r="N27" s="81"/>
      <c r="O27" s="72" t="str">
        <f t="shared" si="12"/>
        <v/>
      </c>
      <c r="P27" s="70" t="str">
        <f t="shared" si="13"/>
        <v/>
      </c>
    </row>
    <row r="28" spans="1:16" s="28" customFormat="1" x14ac:dyDescent="0.2">
      <c r="A28" s="79">
        <f t="shared" si="1"/>
        <v>-9.3999999999999997E-4</v>
      </c>
      <c r="B28" s="79">
        <f t="shared" si="2"/>
        <v>9.9000000000000008E-3</v>
      </c>
      <c r="C28" s="79" t="str">
        <f t="shared" si="3"/>
        <v/>
      </c>
      <c r="D28" s="69">
        <f t="shared" si="0"/>
        <v>8.9600000000000009E-3</v>
      </c>
      <c r="E28" s="69">
        <f t="shared" si="4"/>
        <v>7.4666666666666675E-4</v>
      </c>
      <c r="F28" s="70">
        <f t="shared" si="5"/>
        <v>1</v>
      </c>
      <c r="G28" s="70">
        <f t="shared" si="6"/>
        <v>8</v>
      </c>
      <c r="H28" s="74">
        <f t="shared" si="9"/>
        <v>245.2687599262409</v>
      </c>
      <c r="I28" s="74">
        <f t="shared" si="10"/>
        <v>56.809923806701192</v>
      </c>
      <c r="J28" s="74">
        <f t="shared" si="7"/>
        <v>188.45883611953971</v>
      </c>
      <c r="K28" s="74">
        <f t="shared" si="8"/>
        <v>75896.260547855272</v>
      </c>
      <c r="L28" s="71">
        <f t="shared" si="11"/>
        <v>352</v>
      </c>
      <c r="M28" s="80"/>
      <c r="N28" s="81"/>
      <c r="O28" s="72" t="str">
        <f t="shared" si="12"/>
        <v/>
      </c>
      <c r="P28" s="70" t="str">
        <f t="shared" si="13"/>
        <v/>
      </c>
    </row>
    <row r="29" spans="1:16" s="28" customFormat="1" x14ac:dyDescent="0.2">
      <c r="A29" s="79">
        <f t="shared" si="1"/>
        <v>-9.3999999999999997E-4</v>
      </c>
      <c r="B29" s="79">
        <f t="shared" si="2"/>
        <v>9.9000000000000008E-3</v>
      </c>
      <c r="C29" s="79" t="str">
        <f t="shared" si="3"/>
        <v/>
      </c>
      <c r="D29" s="69">
        <f t="shared" si="0"/>
        <v>8.9600000000000009E-3</v>
      </c>
      <c r="E29" s="69">
        <f t="shared" si="4"/>
        <v>7.4666666666666675E-4</v>
      </c>
      <c r="F29" s="70">
        <f t="shared" si="5"/>
        <v>1</v>
      </c>
      <c r="G29" s="70">
        <f t="shared" si="6"/>
        <v>9</v>
      </c>
      <c r="H29" s="74">
        <f t="shared" si="9"/>
        <v>245.26875992624096</v>
      </c>
      <c r="I29" s="74">
        <f t="shared" si="10"/>
        <v>56.669207875731942</v>
      </c>
      <c r="J29" s="74">
        <f t="shared" si="7"/>
        <v>188.59955205050903</v>
      </c>
      <c r="K29" s="74">
        <f t="shared" si="8"/>
        <v>75707.660995804763</v>
      </c>
      <c r="L29" s="71">
        <f t="shared" si="11"/>
        <v>351</v>
      </c>
      <c r="M29" s="80"/>
      <c r="N29" s="81"/>
      <c r="O29" s="72" t="str">
        <f t="shared" si="12"/>
        <v/>
      </c>
      <c r="P29" s="70" t="str">
        <f t="shared" si="13"/>
        <v/>
      </c>
    </row>
    <row r="30" spans="1:16" s="28" customFormat="1" x14ac:dyDescent="0.2">
      <c r="A30" s="79">
        <f t="shared" si="1"/>
        <v>-9.3999999999999997E-4</v>
      </c>
      <c r="B30" s="79">
        <f t="shared" si="2"/>
        <v>9.9000000000000008E-3</v>
      </c>
      <c r="C30" s="79" t="str">
        <f t="shared" si="3"/>
        <v/>
      </c>
      <c r="D30" s="69">
        <f t="shared" si="0"/>
        <v>8.9600000000000009E-3</v>
      </c>
      <c r="E30" s="69">
        <f t="shared" si="4"/>
        <v>7.4666666666666675E-4</v>
      </c>
      <c r="F30" s="70">
        <f t="shared" si="5"/>
        <v>1</v>
      </c>
      <c r="G30" s="70">
        <f t="shared" si="6"/>
        <v>10</v>
      </c>
      <c r="H30" s="74">
        <f t="shared" si="9"/>
        <v>245.26875992624096</v>
      </c>
      <c r="I30" s="74">
        <f t="shared" si="10"/>
        <v>56.528386876867565</v>
      </c>
      <c r="J30" s="74">
        <f t="shared" si="7"/>
        <v>188.7403730493734</v>
      </c>
      <c r="K30" s="74">
        <f t="shared" si="8"/>
        <v>75518.920622755395</v>
      </c>
      <c r="L30" s="71">
        <f t="shared" si="11"/>
        <v>350</v>
      </c>
      <c r="M30" s="80"/>
      <c r="N30" s="81"/>
      <c r="O30" s="72" t="str">
        <f t="shared" si="12"/>
        <v/>
      </c>
      <c r="P30" s="70" t="str">
        <f t="shared" si="13"/>
        <v/>
      </c>
    </row>
    <row r="31" spans="1:16" s="28" customFormat="1" x14ac:dyDescent="0.2">
      <c r="A31" s="79">
        <f t="shared" si="1"/>
        <v>-9.3999999999999997E-4</v>
      </c>
      <c r="B31" s="79">
        <f t="shared" si="2"/>
        <v>9.9000000000000008E-3</v>
      </c>
      <c r="C31" s="79" t="str">
        <f t="shared" si="3"/>
        <v/>
      </c>
      <c r="D31" s="69">
        <f t="shared" si="0"/>
        <v>8.9600000000000009E-3</v>
      </c>
      <c r="E31" s="69">
        <f t="shared" si="4"/>
        <v>7.4666666666666675E-4</v>
      </c>
      <c r="F31" s="70">
        <f t="shared" si="5"/>
        <v>1</v>
      </c>
      <c r="G31" s="70">
        <f t="shared" si="6"/>
        <v>11</v>
      </c>
      <c r="H31" s="74">
        <f t="shared" si="9"/>
        <v>245.26875992624102</v>
      </c>
      <c r="I31" s="74">
        <f t="shared" si="10"/>
        <v>56.38746073165737</v>
      </c>
      <c r="J31" s="74">
        <f t="shared" si="7"/>
        <v>188.88129919458365</v>
      </c>
      <c r="K31" s="74">
        <f t="shared" si="8"/>
        <v>75330.039323560806</v>
      </c>
      <c r="L31" s="71">
        <f t="shared" si="11"/>
        <v>349</v>
      </c>
      <c r="M31" s="80"/>
      <c r="N31" s="81"/>
      <c r="O31" s="72" t="str">
        <f t="shared" si="12"/>
        <v/>
      </c>
      <c r="P31" s="70" t="str">
        <f t="shared" si="13"/>
        <v/>
      </c>
    </row>
    <row r="32" spans="1:16" s="28" customFormat="1" x14ac:dyDescent="0.2">
      <c r="A32" s="79">
        <f t="shared" si="1"/>
        <v>-9.3999999999999997E-4</v>
      </c>
      <c r="B32" s="79">
        <f t="shared" si="2"/>
        <v>9.9000000000000008E-3</v>
      </c>
      <c r="C32" s="79" t="str">
        <f t="shared" si="3"/>
        <v/>
      </c>
      <c r="D32" s="69">
        <f t="shared" si="0"/>
        <v>8.9600000000000009E-3</v>
      </c>
      <c r="E32" s="69">
        <f t="shared" si="4"/>
        <v>7.4666666666666675E-4</v>
      </c>
      <c r="F32" s="70">
        <f t="shared" si="5"/>
        <v>1</v>
      </c>
      <c r="G32" s="70">
        <f t="shared" si="6"/>
        <v>12</v>
      </c>
      <c r="H32" s="74">
        <f t="shared" si="9"/>
        <v>245.26875992624102</v>
      </c>
      <c r="I32" s="74">
        <f t="shared" si="10"/>
        <v>56.246429361592078</v>
      </c>
      <c r="J32" s="74">
        <f t="shared" si="7"/>
        <v>189.02233056464894</v>
      </c>
      <c r="K32" s="74">
        <f t="shared" si="8"/>
        <v>75141.016992996156</v>
      </c>
      <c r="L32" s="71">
        <f t="shared" si="11"/>
        <v>348</v>
      </c>
      <c r="M32" s="80"/>
      <c r="N32" s="81"/>
      <c r="O32" s="72" t="str">
        <f t="shared" si="12"/>
        <v/>
      </c>
      <c r="P32" s="70" t="str">
        <f t="shared" si="13"/>
        <v/>
      </c>
    </row>
    <row r="33" spans="1:16" s="28" customFormat="1" x14ac:dyDescent="0.2">
      <c r="A33" s="79">
        <f t="shared" si="1"/>
        <v>-9.3999999999999997E-4</v>
      </c>
      <c r="B33" s="79">
        <f t="shared" si="2"/>
        <v>9.9000000000000008E-3</v>
      </c>
      <c r="C33" s="79" t="str">
        <f t="shared" si="3"/>
        <v/>
      </c>
      <c r="D33" s="69">
        <f t="shared" si="0"/>
        <v>8.9600000000000009E-3</v>
      </c>
      <c r="E33" s="69">
        <f t="shared" si="4"/>
        <v>7.4666666666666675E-4</v>
      </c>
      <c r="F33" s="70">
        <f t="shared" si="5"/>
        <v>2</v>
      </c>
      <c r="G33" s="70">
        <f t="shared" si="6"/>
        <v>13</v>
      </c>
      <c r="H33" s="74">
        <f t="shared" si="9"/>
        <v>245.26875992624096</v>
      </c>
      <c r="I33" s="74">
        <f t="shared" si="10"/>
        <v>56.105292688103802</v>
      </c>
      <c r="J33" s="74">
        <f t="shared" si="7"/>
        <v>189.16346723813717</v>
      </c>
      <c r="K33" s="74">
        <f t="shared" si="8"/>
        <v>74951.853525758022</v>
      </c>
      <c r="L33" s="71">
        <f t="shared" si="11"/>
        <v>347</v>
      </c>
      <c r="M33" s="80"/>
      <c r="N33" s="81"/>
      <c r="O33" s="72" t="str">
        <f t="shared" si="12"/>
        <v/>
      </c>
      <c r="P33" s="70" t="str">
        <f t="shared" si="13"/>
        <v/>
      </c>
    </row>
    <row r="34" spans="1:16" s="28" customFormat="1" x14ac:dyDescent="0.2">
      <c r="A34" s="79">
        <f t="shared" si="1"/>
        <v>-9.3999999999999997E-4</v>
      </c>
      <c r="B34" s="79">
        <f t="shared" si="2"/>
        <v>9.9000000000000008E-3</v>
      </c>
      <c r="C34" s="79" t="str">
        <f t="shared" si="3"/>
        <v/>
      </c>
      <c r="D34" s="69">
        <f t="shared" si="0"/>
        <v>8.9600000000000009E-3</v>
      </c>
      <c r="E34" s="69">
        <f t="shared" si="4"/>
        <v>7.4666666666666675E-4</v>
      </c>
      <c r="F34" s="70">
        <f t="shared" si="5"/>
        <v>2</v>
      </c>
      <c r="G34" s="70">
        <f t="shared" si="6"/>
        <v>14</v>
      </c>
      <c r="H34" s="74">
        <f t="shared" si="9"/>
        <v>245.26875992624096</v>
      </c>
      <c r="I34" s="74">
        <f t="shared" si="10"/>
        <v>55.964050632565993</v>
      </c>
      <c r="J34" s="74">
        <f t="shared" si="7"/>
        <v>189.30470929367496</v>
      </c>
      <c r="K34" s="74">
        <f t="shared" si="8"/>
        <v>74762.548816464347</v>
      </c>
      <c r="L34" s="71">
        <f t="shared" si="11"/>
        <v>346</v>
      </c>
      <c r="M34" s="80"/>
      <c r="N34" s="81"/>
      <c r="O34" s="72" t="str">
        <f t="shared" si="12"/>
        <v/>
      </c>
      <c r="P34" s="70" t="str">
        <f t="shared" si="13"/>
        <v/>
      </c>
    </row>
    <row r="35" spans="1:16" s="28" customFormat="1" x14ac:dyDescent="0.2">
      <c r="A35" s="79">
        <f t="shared" si="1"/>
        <v>-9.3999999999999997E-4</v>
      </c>
      <c r="B35" s="79">
        <f t="shared" si="2"/>
        <v>9.9000000000000008E-3</v>
      </c>
      <c r="C35" s="79" t="str">
        <f t="shared" si="3"/>
        <v/>
      </c>
      <c r="D35" s="69">
        <f t="shared" si="0"/>
        <v>8.9600000000000009E-3</v>
      </c>
      <c r="E35" s="69">
        <f t="shared" si="4"/>
        <v>7.4666666666666675E-4</v>
      </c>
      <c r="F35" s="70">
        <f t="shared" si="5"/>
        <v>2</v>
      </c>
      <c r="G35" s="70">
        <f t="shared" si="6"/>
        <v>15</v>
      </c>
      <c r="H35" s="74">
        <f t="shared" si="9"/>
        <v>245.26875992624096</v>
      </c>
      <c r="I35" s="74">
        <f t="shared" si="10"/>
        <v>55.822703116293383</v>
      </c>
      <c r="J35" s="74">
        <f t="shared" si="7"/>
        <v>189.44605680994758</v>
      </c>
      <c r="K35" s="74">
        <f t="shared" si="8"/>
        <v>74573.102759654401</v>
      </c>
      <c r="L35" s="71">
        <f t="shared" si="11"/>
        <v>345</v>
      </c>
      <c r="M35" s="80"/>
      <c r="N35" s="81"/>
      <c r="O35" s="72" t="str">
        <f t="shared" si="12"/>
        <v/>
      </c>
      <c r="P35" s="70" t="str">
        <f t="shared" si="13"/>
        <v/>
      </c>
    </row>
    <row r="36" spans="1:16" s="28" customFormat="1" x14ac:dyDescent="0.2">
      <c r="A36" s="79">
        <f t="shared" si="1"/>
        <v>-9.3999999999999997E-4</v>
      </c>
      <c r="B36" s="79">
        <f t="shared" si="2"/>
        <v>9.9000000000000008E-3</v>
      </c>
      <c r="C36" s="79" t="str">
        <f t="shared" si="3"/>
        <v/>
      </c>
      <c r="D36" s="69">
        <f t="shared" si="0"/>
        <v>8.9600000000000009E-3</v>
      </c>
      <c r="E36" s="69">
        <f t="shared" si="4"/>
        <v>7.4666666666666675E-4</v>
      </c>
      <c r="F36" s="70">
        <f t="shared" si="5"/>
        <v>2</v>
      </c>
      <c r="G36" s="70">
        <f t="shared" si="6"/>
        <v>16</v>
      </c>
      <c r="H36" s="74">
        <f t="shared" si="9"/>
        <v>245.26875992624102</v>
      </c>
      <c r="I36" s="74">
        <f t="shared" si="10"/>
        <v>55.681250060541956</v>
      </c>
      <c r="J36" s="74">
        <f t="shared" si="7"/>
        <v>189.58750986569908</v>
      </c>
      <c r="K36" s="74">
        <f t="shared" si="8"/>
        <v>74383.515249788703</v>
      </c>
      <c r="L36" s="71">
        <f t="shared" si="11"/>
        <v>344</v>
      </c>
      <c r="M36" s="80"/>
      <c r="N36" s="81"/>
      <c r="O36" s="72" t="str">
        <f t="shared" si="12"/>
        <v/>
      </c>
      <c r="P36" s="70" t="str">
        <f t="shared" si="13"/>
        <v/>
      </c>
    </row>
    <row r="37" spans="1:16" s="28" customFormat="1" x14ac:dyDescent="0.2">
      <c r="A37" s="79">
        <f t="shared" si="1"/>
        <v>-9.3999999999999997E-4</v>
      </c>
      <c r="B37" s="79">
        <f t="shared" si="2"/>
        <v>9.9000000000000008E-3</v>
      </c>
      <c r="C37" s="79" t="str">
        <f t="shared" si="3"/>
        <v/>
      </c>
      <c r="D37" s="69">
        <f t="shared" si="0"/>
        <v>8.9600000000000009E-3</v>
      </c>
      <c r="E37" s="69">
        <f t="shared" si="4"/>
        <v>7.4666666666666675E-4</v>
      </c>
      <c r="F37" s="70">
        <f t="shared" si="5"/>
        <v>2</v>
      </c>
      <c r="G37" s="70">
        <f t="shared" si="6"/>
        <v>17</v>
      </c>
      <c r="H37" s="74">
        <f t="shared" si="9"/>
        <v>245.26875992624096</v>
      </c>
      <c r="I37" s="74">
        <f t="shared" si="10"/>
        <v>55.539691386508906</v>
      </c>
      <c r="J37" s="74">
        <f t="shared" si="7"/>
        <v>189.72906853973205</v>
      </c>
      <c r="K37" s="74">
        <f t="shared" si="8"/>
        <v>74193.786181248972</v>
      </c>
      <c r="L37" s="71">
        <f t="shared" si="11"/>
        <v>343</v>
      </c>
      <c r="M37" s="80"/>
      <c r="N37" s="81"/>
      <c r="O37" s="72" t="str">
        <f t="shared" si="12"/>
        <v/>
      </c>
      <c r="P37" s="70" t="str">
        <f t="shared" si="13"/>
        <v/>
      </c>
    </row>
    <row r="38" spans="1:16" s="28" customFormat="1" x14ac:dyDescent="0.2">
      <c r="A38" s="79">
        <f t="shared" si="1"/>
        <v>-9.3999999999999997E-4</v>
      </c>
      <c r="B38" s="79">
        <f t="shared" si="2"/>
        <v>9.9000000000000008E-3</v>
      </c>
      <c r="C38" s="79" t="str">
        <f t="shared" si="3"/>
        <v/>
      </c>
      <c r="D38" s="69">
        <f t="shared" si="0"/>
        <v>8.9600000000000009E-3</v>
      </c>
      <c r="E38" s="69">
        <f t="shared" si="4"/>
        <v>7.4666666666666675E-4</v>
      </c>
      <c r="F38" s="70">
        <f t="shared" si="5"/>
        <v>2</v>
      </c>
      <c r="G38" s="70">
        <f t="shared" si="6"/>
        <v>18</v>
      </c>
      <c r="H38" s="74">
        <f t="shared" si="9"/>
        <v>245.26875992624102</v>
      </c>
      <c r="I38" s="74">
        <f t="shared" si="10"/>
        <v>55.398027015332573</v>
      </c>
      <c r="J38" s="74">
        <f t="shared" si="7"/>
        <v>189.87073291090843</v>
      </c>
      <c r="K38" s="74">
        <f t="shared" si="8"/>
        <v>74003.91544833807</v>
      </c>
      <c r="L38" s="71">
        <f t="shared" si="11"/>
        <v>342</v>
      </c>
      <c r="M38" s="80"/>
      <c r="N38" s="81"/>
      <c r="O38" s="72" t="str">
        <f t="shared" si="12"/>
        <v/>
      </c>
      <c r="P38" s="70" t="str">
        <f t="shared" si="13"/>
        <v/>
      </c>
    </row>
    <row r="39" spans="1:16" s="28" customFormat="1" x14ac:dyDescent="0.2">
      <c r="A39" s="79">
        <f t="shared" si="1"/>
        <v>-9.3999999999999997E-4</v>
      </c>
      <c r="B39" s="79">
        <f t="shared" si="2"/>
        <v>9.9000000000000008E-3</v>
      </c>
      <c r="C39" s="79" t="str">
        <f t="shared" si="3"/>
        <v/>
      </c>
      <c r="D39" s="69">
        <f t="shared" si="0"/>
        <v>8.9600000000000009E-3</v>
      </c>
      <c r="E39" s="69">
        <f t="shared" si="4"/>
        <v>7.4666666666666675E-4</v>
      </c>
      <c r="F39" s="70">
        <f t="shared" si="5"/>
        <v>2</v>
      </c>
      <c r="G39" s="70">
        <f t="shared" si="6"/>
        <v>19</v>
      </c>
      <c r="H39" s="74">
        <f t="shared" si="9"/>
        <v>245.26875992624102</v>
      </c>
      <c r="I39" s="74">
        <f t="shared" si="10"/>
        <v>55.256256868092429</v>
      </c>
      <c r="J39" s="74">
        <f t="shared" si="7"/>
        <v>190.01250305814858</v>
      </c>
      <c r="K39" s="74">
        <f t="shared" si="8"/>
        <v>73813.902945279915</v>
      </c>
      <c r="L39" s="71">
        <f t="shared" si="11"/>
        <v>341</v>
      </c>
      <c r="M39" s="80"/>
      <c r="N39" s="81"/>
      <c r="O39" s="72" t="str">
        <f t="shared" si="12"/>
        <v/>
      </c>
      <c r="P39" s="70" t="str">
        <f t="shared" si="13"/>
        <v/>
      </c>
    </row>
    <row r="40" spans="1:16" s="28" customFormat="1" x14ac:dyDescent="0.2">
      <c r="A40" s="79">
        <f t="shared" si="1"/>
        <v>-9.3999999999999997E-4</v>
      </c>
      <c r="B40" s="79">
        <f t="shared" si="2"/>
        <v>9.9000000000000008E-3</v>
      </c>
      <c r="C40" s="79" t="str">
        <f t="shared" si="3"/>
        <v/>
      </c>
      <c r="D40" s="69">
        <f t="shared" si="0"/>
        <v>8.9600000000000009E-3</v>
      </c>
      <c r="E40" s="69">
        <f t="shared" si="4"/>
        <v>7.4666666666666675E-4</v>
      </c>
      <c r="F40" s="70">
        <f t="shared" si="5"/>
        <v>2</v>
      </c>
      <c r="G40" s="70">
        <f t="shared" si="6"/>
        <v>20</v>
      </c>
      <c r="H40" s="74">
        <f t="shared" si="9"/>
        <v>245.26875992624096</v>
      </c>
      <c r="I40" s="74">
        <f t="shared" si="10"/>
        <v>55.114380865809011</v>
      </c>
      <c r="J40" s="74">
        <f t="shared" si="7"/>
        <v>190.15437906043195</v>
      </c>
      <c r="K40" s="74">
        <f t="shared" si="8"/>
        <v>73623.748566219481</v>
      </c>
      <c r="L40" s="71">
        <f t="shared" si="11"/>
        <v>340</v>
      </c>
      <c r="M40" s="80"/>
      <c r="N40" s="81"/>
      <c r="O40" s="72" t="str">
        <f t="shared" si="12"/>
        <v/>
      </c>
      <c r="P40" s="70" t="str">
        <f t="shared" si="13"/>
        <v/>
      </c>
    </row>
    <row r="41" spans="1:16" s="28" customFormat="1" x14ac:dyDescent="0.2">
      <c r="A41" s="79">
        <f t="shared" si="1"/>
        <v>-9.3999999999999997E-4</v>
      </c>
      <c r="B41" s="79">
        <f t="shared" si="2"/>
        <v>9.9000000000000008E-3</v>
      </c>
      <c r="C41" s="79" t="str">
        <f t="shared" si="3"/>
        <v/>
      </c>
      <c r="D41" s="69">
        <f t="shared" si="0"/>
        <v>8.9600000000000009E-3</v>
      </c>
      <c r="E41" s="69">
        <f t="shared" si="4"/>
        <v>7.4666666666666675E-4</v>
      </c>
      <c r="F41" s="70">
        <f t="shared" si="5"/>
        <v>2</v>
      </c>
      <c r="G41" s="70">
        <f t="shared" si="6"/>
        <v>21</v>
      </c>
      <c r="H41" s="74">
        <f t="shared" si="9"/>
        <v>245.26875992624096</v>
      </c>
      <c r="I41" s="74">
        <f t="shared" si="10"/>
        <v>54.972398929443884</v>
      </c>
      <c r="J41" s="74">
        <f t="shared" si="7"/>
        <v>190.29636099679709</v>
      </c>
      <c r="K41" s="74">
        <f t="shared" si="8"/>
        <v>73433.452205222682</v>
      </c>
      <c r="L41" s="71">
        <f t="shared" si="11"/>
        <v>339</v>
      </c>
      <c r="M41" s="80"/>
      <c r="N41" s="81"/>
      <c r="O41" s="72" t="str">
        <f t="shared" si="12"/>
        <v/>
      </c>
      <c r="P41" s="70" t="str">
        <f t="shared" si="13"/>
        <v/>
      </c>
    </row>
    <row r="42" spans="1:16" s="28" customFormat="1" x14ac:dyDescent="0.2">
      <c r="A42" s="79">
        <f t="shared" si="1"/>
        <v>-9.3999999999999997E-4</v>
      </c>
      <c r="B42" s="79">
        <f t="shared" si="2"/>
        <v>9.9000000000000008E-3</v>
      </c>
      <c r="C42" s="79" t="str">
        <f t="shared" si="3"/>
        <v/>
      </c>
      <c r="D42" s="69">
        <f t="shared" si="0"/>
        <v>8.9600000000000009E-3</v>
      </c>
      <c r="E42" s="69">
        <f t="shared" si="4"/>
        <v>7.4666666666666675E-4</v>
      </c>
      <c r="F42" s="70">
        <f t="shared" si="5"/>
        <v>2</v>
      </c>
      <c r="G42" s="70">
        <f t="shared" si="6"/>
        <v>22</v>
      </c>
      <c r="H42" s="74">
        <f t="shared" si="9"/>
        <v>245.26875992624102</v>
      </c>
      <c r="I42" s="74">
        <f t="shared" si="10"/>
        <v>54.830310979899608</v>
      </c>
      <c r="J42" s="74">
        <f t="shared" si="7"/>
        <v>190.4384489463414</v>
      </c>
      <c r="K42" s="74">
        <f t="shared" si="8"/>
        <v>73243.013756276341</v>
      </c>
      <c r="L42" s="71">
        <f t="shared" si="11"/>
        <v>338</v>
      </c>
      <c r="M42" s="80"/>
      <c r="N42" s="81"/>
      <c r="O42" s="72" t="str">
        <f t="shared" si="12"/>
        <v/>
      </c>
      <c r="P42" s="70" t="str">
        <f t="shared" si="13"/>
        <v/>
      </c>
    </row>
    <row r="43" spans="1:16" s="28" customFormat="1" x14ac:dyDescent="0.2">
      <c r="A43" s="79">
        <f t="shared" si="1"/>
        <v>-9.3999999999999997E-4</v>
      </c>
      <c r="B43" s="79">
        <f t="shared" si="2"/>
        <v>9.9000000000000008E-3</v>
      </c>
      <c r="C43" s="79" t="str">
        <f t="shared" si="3"/>
        <v/>
      </c>
      <c r="D43" s="69">
        <f t="shared" si="0"/>
        <v>8.9600000000000009E-3</v>
      </c>
      <c r="E43" s="69">
        <f t="shared" si="4"/>
        <v>7.4666666666666675E-4</v>
      </c>
      <c r="F43" s="70">
        <f t="shared" si="5"/>
        <v>2</v>
      </c>
      <c r="G43" s="70">
        <f t="shared" si="6"/>
        <v>23</v>
      </c>
      <c r="H43" s="74">
        <f t="shared" si="9"/>
        <v>245.26875992624102</v>
      </c>
      <c r="I43" s="74">
        <f t="shared" si="10"/>
        <v>54.688116938019675</v>
      </c>
      <c r="J43" s="74">
        <f t="shared" si="7"/>
        <v>190.58064298822134</v>
      </c>
      <c r="K43" s="74">
        <f t="shared" si="8"/>
        <v>73052.43311328812</v>
      </c>
      <c r="L43" s="71">
        <f t="shared" si="11"/>
        <v>337</v>
      </c>
      <c r="M43" s="80"/>
      <c r="N43" s="81"/>
      <c r="O43" s="72" t="str">
        <f t="shared" si="12"/>
        <v/>
      </c>
      <c r="P43" s="70" t="str">
        <f t="shared" si="13"/>
        <v/>
      </c>
    </row>
    <row r="44" spans="1:16" s="28" customFormat="1" x14ac:dyDescent="0.2">
      <c r="A44" s="79">
        <f t="shared" si="1"/>
        <v>-9.3999999999999997E-4</v>
      </c>
      <c r="B44" s="79">
        <f t="shared" si="2"/>
        <v>9.9000000000000008E-3</v>
      </c>
      <c r="C44" s="79" t="str">
        <f t="shared" si="3"/>
        <v/>
      </c>
      <c r="D44" s="69">
        <f t="shared" si="0"/>
        <v>8.9600000000000009E-3</v>
      </c>
      <c r="E44" s="69">
        <f t="shared" si="4"/>
        <v>7.4666666666666675E-4</v>
      </c>
      <c r="F44" s="70">
        <f t="shared" si="5"/>
        <v>2</v>
      </c>
      <c r="G44" s="70">
        <f t="shared" si="6"/>
        <v>24</v>
      </c>
      <c r="H44" s="74">
        <f t="shared" si="9"/>
        <v>245.26875992624096</v>
      </c>
      <c r="I44" s="74">
        <f t="shared" si="10"/>
        <v>54.54581672458847</v>
      </c>
      <c r="J44" s="74">
        <f t="shared" si="7"/>
        <v>190.7229432016525</v>
      </c>
      <c r="K44" s="74">
        <f t="shared" si="8"/>
        <v>72861.710170086473</v>
      </c>
      <c r="L44" s="71">
        <f t="shared" si="11"/>
        <v>336</v>
      </c>
      <c r="M44" s="80"/>
      <c r="N44" s="81"/>
      <c r="O44" s="72" t="str">
        <f t="shared" si="12"/>
        <v/>
      </c>
      <c r="P44" s="70" t="str">
        <f t="shared" si="13"/>
        <v/>
      </c>
    </row>
    <row r="45" spans="1:16" s="28" customFormat="1" x14ac:dyDescent="0.2">
      <c r="A45" s="79">
        <f t="shared" si="1"/>
        <v>-9.3999999999999997E-4</v>
      </c>
      <c r="B45" s="79">
        <f t="shared" si="2"/>
        <v>9.9000000000000008E-3</v>
      </c>
      <c r="C45" s="79" t="str">
        <f t="shared" si="3"/>
        <v/>
      </c>
      <c r="D45" s="69">
        <f t="shared" si="0"/>
        <v>8.9600000000000009E-3</v>
      </c>
      <c r="E45" s="69">
        <f t="shared" si="4"/>
        <v>7.4666666666666675E-4</v>
      </c>
      <c r="F45" s="70">
        <f t="shared" si="5"/>
        <v>3</v>
      </c>
      <c r="G45" s="70">
        <f t="shared" si="6"/>
        <v>25</v>
      </c>
      <c r="H45" s="74">
        <f t="shared" si="9"/>
        <v>245.26875992624102</v>
      </c>
      <c r="I45" s="74">
        <f t="shared" si="10"/>
        <v>54.403410260331242</v>
      </c>
      <c r="J45" s="74">
        <f t="shared" si="7"/>
        <v>190.86534966590978</v>
      </c>
      <c r="K45" s="74">
        <f t="shared" si="8"/>
        <v>72670.844820420563</v>
      </c>
      <c r="L45" s="71">
        <f t="shared" si="11"/>
        <v>335</v>
      </c>
      <c r="M45" s="80"/>
      <c r="N45" s="81"/>
      <c r="O45" s="72" t="str">
        <f t="shared" si="12"/>
        <v/>
      </c>
      <c r="P45" s="70" t="str">
        <f t="shared" si="13"/>
        <v/>
      </c>
    </row>
    <row r="46" spans="1:16" s="28" customFormat="1" x14ac:dyDescent="0.2">
      <c r="A46" s="79">
        <f t="shared" si="1"/>
        <v>-9.3999999999999997E-4</v>
      </c>
      <c r="B46" s="79">
        <f t="shared" si="2"/>
        <v>9.9000000000000008E-3</v>
      </c>
      <c r="C46" s="79" t="str">
        <f t="shared" si="3"/>
        <v/>
      </c>
      <c r="D46" s="69">
        <f t="shared" si="0"/>
        <v>8.9600000000000009E-3</v>
      </c>
      <c r="E46" s="69">
        <f t="shared" si="4"/>
        <v>7.4666666666666675E-4</v>
      </c>
      <c r="F46" s="70">
        <f t="shared" si="5"/>
        <v>3</v>
      </c>
      <c r="G46" s="70">
        <f t="shared" si="6"/>
        <v>26</v>
      </c>
      <c r="H46" s="74">
        <f t="shared" si="9"/>
        <v>245.26875992624102</v>
      </c>
      <c r="I46" s="74">
        <f t="shared" si="10"/>
        <v>54.260897465914027</v>
      </c>
      <c r="J46" s="74">
        <f t="shared" si="7"/>
        <v>191.00786246032698</v>
      </c>
      <c r="K46" s="74">
        <f t="shared" si="8"/>
        <v>72479.836957960229</v>
      </c>
      <c r="L46" s="71">
        <f t="shared" si="11"/>
        <v>334</v>
      </c>
      <c r="M46" s="80"/>
      <c r="N46" s="81"/>
      <c r="O46" s="72" t="str">
        <f t="shared" si="12"/>
        <v/>
      </c>
      <c r="P46" s="70" t="str">
        <f t="shared" si="13"/>
        <v/>
      </c>
    </row>
    <row r="47" spans="1:16" s="28" customFormat="1" x14ac:dyDescent="0.2">
      <c r="A47" s="79">
        <f t="shared" si="1"/>
        <v>-9.3999999999999997E-4</v>
      </c>
      <c r="B47" s="79">
        <f t="shared" si="2"/>
        <v>9.9000000000000008E-3</v>
      </c>
      <c r="C47" s="79" t="str">
        <f t="shared" si="3"/>
        <v/>
      </c>
      <c r="D47" s="69">
        <f t="shared" si="0"/>
        <v>8.9600000000000009E-3</v>
      </c>
      <c r="E47" s="69">
        <f t="shared" si="4"/>
        <v>7.4666666666666675E-4</v>
      </c>
      <c r="F47" s="70">
        <f t="shared" si="5"/>
        <v>3</v>
      </c>
      <c r="G47" s="70">
        <f t="shared" si="6"/>
        <v>27</v>
      </c>
      <c r="H47" s="74">
        <f t="shared" si="9"/>
        <v>245.26875992624096</v>
      </c>
      <c r="I47" s="74">
        <f t="shared" si="10"/>
        <v>54.118278261943644</v>
      </c>
      <c r="J47" s="74">
        <f t="shared" si="7"/>
        <v>191.15048166429733</v>
      </c>
      <c r="K47" s="74">
        <f t="shared" si="8"/>
        <v>72288.68647629593</v>
      </c>
      <c r="L47" s="71">
        <f t="shared" si="11"/>
        <v>333</v>
      </c>
      <c r="M47" s="80"/>
      <c r="N47" s="81"/>
      <c r="O47" s="72" t="str">
        <f t="shared" si="12"/>
        <v/>
      </c>
      <c r="P47" s="70" t="str">
        <f t="shared" si="13"/>
        <v/>
      </c>
    </row>
    <row r="48" spans="1:16" s="28" customFormat="1" x14ac:dyDescent="0.2">
      <c r="A48" s="79">
        <f t="shared" si="1"/>
        <v>-9.3999999999999997E-4</v>
      </c>
      <c r="B48" s="79">
        <f t="shared" si="2"/>
        <v>9.9000000000000008E-3</v>
      </c>
      <c r="C48" s="79" t="str">
        <f t="shared" si="3"/>
        <v/>
      </c>
      <c r="D48" s="69">
        <f t="shared" si="0"/>
        <v>8.9600000000000009E-3</v>
      </c>
      <c r="E48" s="69">
        <f t="shared" si="4"/>
        <v>7.4666666666666675E-4</v>
      </c>
      <c r="F48" s="70">
        <f t="shared" si="5"/>
        <v>3</v>
      </c>
      <c r="G48" s="70">
        <f t="shared" si="6"/>
        <v>28</v>
      </c>
      <c r="H48" s="74">
        <f t="shared" si="9"/>
        <v>245.26875992624096</v>
      </c>
      <c r="I48" s="74">
        <f t="shared" si="10"/>
        <v>53.975552568967636</v>
      </c>
      <c r="J48" s="74">
        <f t="shared" si="7"/>
        <v>191.29320735727333</v>
      </c>
      <c r="K48" s="74">
        <f t="shared" si="8"/>
        <v>72097.393268938657</v>
      </c>
      <c r="L48" s="71">
        <f t="shared" si="11"/>
        <v>332</v>
      </c>
      <c r="M48" s="80"/>
      <c r="N48" s="81"/>
      <c r="O48" s="72" t="str">
        <f t="shared" si="12"/>
        <v/>
      </c>
      <c r="P48" s="70" t="str">
        <f t="shared" si="13"/>
        <v/>
      </c>
    </row>
    <row r="49" spans="1:16" s="28" customFormat="1" x14ac:dyDescent="0.2">
      <c r="A49" s="79">
        <f t="shared" si="1"/>
        <v>-9.3999999999999997E-4</v>
      </c>
      <c r="B49" s="79">
        <f t="shared" si="2"/>
        <v>9.9000000000000008E-3</v>
      </c>
      <c r="C49" s="79" t="str">
        <f t="shared" si="3"/>
        <v/>
      </c>
      <c r="D49" s="69">
        <f t="shared" si="0"/>
        <v>8.9600000000000009E-3</v>
      </c>
      <c r="E49" s="69">
        <f t="shared" si="4"/>
        <v>7.4666666666666675E-4</v>
      </c>
      <c r="F49" s="70">
        <f t="shared" si="5"/>
        <v>3</v>
      </c>
      <c r="G49" s="70">
        <f t="shared" si="6"/>
        <v>29</v>
      </c>
      <c r="H49" s="74">
        <f t="shared" si="9"/>
        <v>245.26875992624096</v>
      </c>
      <c r="I49" s="74">
        <f t="shared" si="10"/>
        <v>53.832720307474204</v>
      </c>
      <c r="J49" s="74">
        <f t="shared" si="7"/>
        <v>191.43603961876676</v>
      </c>
      <c r="K49" s="74">
        <f t="shared" si="8"/>
        <v>71905.957229319887</v>
      </c>
      <c r="L49" s="71">
        <f t="shared" si="11"/>
        <v>331</v>
      </c>
      <c r="M49" s="80"/>
      <c r="N49" s="81"/>
      <c r="O49" s="72" t="str">
        <f t="shared" si="12"/>
        <v/>
      </c>
      <c r="P49" s="70" t="str">
        <f t="shared" si="13"/>
        <v/>
      </c>
    </row>
    <row r="50" spans="1:16" s="28" customFormat="1" x14ac:dyDescent="0.2">
      <c r="A50" s="79">
        <f t="shared" si="1"/>
        <v>-9.3999999999999997E-4</v>
      </c>
      <c r="B50" s="79">
        <f t="shared" si="2"/>
        <v>9.9000000000000008E-3</v>
      </c>
      <c r="C50" s="79" t="str">
        <f t="shared" si="3"/>
        <v/>
      </c>
      <c r="D50" s="69">
        <f t="shared" si="0"/>
        <v>8.9600000000000009E-3</v>
      </c>
      <c r="E50" s="69">
        <f t="shared" si="4"/>
        <v>7.4666666666666675E-4</v>
      </c>
      <c r="F50" s="70">
        <f t="shared" si="5"/>
        <v>3</v>
      </c>
      <c r="G50" s="70">
        <f t="shared" si="6"/>
        <v>30</v>
      </c>
      <c r="H50" s="74">
        <f t="shared" si="9"/>
        <v>245.26875992624096</v>
      </c>
      <c r="I50" s="74">
        <f t="shared" si="10"/>
        <v>53.68978139789219</v>
      </c>
      <c r="J50" s="74">
        <f t="shared" si="7"/>
        <v>191.57897852834878</v>
      </c>
      <c r="K50" s="74">
        <f t="shared" si="8"/>
        <v>71714.378250791531</v>
      </c>
      <c r="L50" s="71">
        <f t="shared" si="11"/>
        <v>330</v>
      </c>
      <c r="M50" s="80"/>
      <c r="N50" s="81"/>
      <c r="O50" s="72" t="str">
        <f t="shared" si="12"/>
        <v/>
      </c>
      <c r="P50" s="70" t="str">
        <f t="shared" si="13"/>
        <v/>
      </c>
    </row>
    <row r="51" spans="1:16" s="28" customFormat="1" x14ac:dyDescent="0.2">
      <c r="A51" s="79">
        <f t="shared" si="1"/>
        <v>-9.3999999999999997E-4</v>
      </c>
      <c r="B51" s="79">
        <f t="shared" si="2"/>
        <v>9.9000000000000008E-3</v>
      </c>
      <c r="C51" s="79" t="str">
        <f t="shared" si="3"/>
        <v/>
      </c>
      <c r="D51" s="69">
        <f t="shared" si="0"/>
        <v>8.9600000000000009E-3</v>
      </c>
      <c r="E51" s="69">
        <f t="shared" si="4"/>
        <v>7.4666666666666675E-4</v>
      </c>
      <c r="F51" s="70">
        <f t="shared" si="5"/>
        <v>3</v>
      </c>
      <c r="G51" s="70">
        <f t="shared" si="6"/>
        <v>31</v>
      </c>
      <c r="H51" s="74">
        <f t="shared" si="9"/>
        <v>245.2687599262409</v>
      </c>
      <c r="I51" s="74">
        <f t="shared" si="10"/>
        <v>53.546735760591012</v>
      </c>
      <c r="J51" s="74">
        <f t="shared" si="7"/>
        <v>191.72202416564988</v>
      </c>
      <c r="K51" s="74">
        <f t="shared" si="8"/>
        <v>71522.656226625884</v>
      </c>
      <c r="L51" s="71">
        <f t="shared" si="11"/>
        <v>329</v>
      </c>
      <c r="M51" s="80"/>
      <c r="N51" s="81"/>
      <c r="O51" s="72" t="str">
        <f t="shared" si="12"/>
        <v/>
      </c>
      <c r="P51" s="70" t="str">
        <f t="shared" si="13"/>
        <v/>
      </c>
    </row>
    <row r="52" spans="1:16" s="28" customFormat="1" x14ac:dyDescent="0.2">
      <c r="A52" s="79">
        <f t="shared" si="1"/>
        <v>-9.3999999999999997E-4</v>
      </c>
      <c r="B52" s="79">
        <f t="shared" si="2"/>
        <v>9.9000000000000008E-3</v>
      </c>
      <c r="C52" s="79" t="str">
        <f t="shared" si="3"/>
        <v/>
      </c>
      <c r="D52" s="69">
        <f t="shared" si="0"/>
        <v>8.9600000000000009E-3</v>
      </c>
      <c r="E52" s="69">
        <f t="shared" si="4"/>
        <v>7.4666666666666675E-4</v>
      </c>
      <c r="F52" s="70">
        <f t="shared" si="5"/>
        <v>3</v>
      </c>
      <c r="G52" s="70">
        <f t="shared" si="6"/>
        <v>32</v>
      </c>
      <c r="H52" s="74">
        <f t="shared" si="9"/>
        <v>245.26875992624096</v>
      </c>
      <c r="I52" s="74">
        <f t="shared" si="10"/>
        <v>53.403583315880667</v>
      </c>
      <c r="J52" s="74">
        <f t="shared" si="7"/>
        <v>191.86517661036029</v>
      </c>
      <c r="K52" s="74">
        <f t="shared" si="8"/>
        <v>71330.791050015527</v>
      </c>
      <c r="L52" s="71">
        <f t="shared" si="11"/>
        <v>328</v>
      </c>
      <c r="M52" s="80"/>
      <c r="N52" s="81"/>
      <c r="O52" s="72" t="str">
        <f t="shared" si="12"/>
        <v/>
      </c>
      <c r="P52" s="70" t="str">
        <f t="shared" si="13"/>
        <v/>
      </c>
    </row>
    <row r="53" spans="1:16" s="28" customFormat="1" x14ac:dyDescent="0.2">
      <c r="A53" s="79">
        <f t="shared" si="1"/>
        <v>-9.3999999999999997E-4</v>
      </c>
      <c r="B53" s="79">
        <f t="shared" si="2"/>
        <v>9.9000000000000008E-3</v>
      </c>
      <c r="C53" s="79" t="str">
        <f t="shared" si="3"/>
        <v/>
      </c>
      <c r="D53" s="69">
        <f t="shared" si="0"/>
        <v>8.9600000000000009E-3</v>
      </c>
      <c r="E53" s="69">
        <f t="shared" si="4"/>
        <v>7.4666666666666675E-4</v>
      </c>
      <c r="F53" s="70">
        <f t="shared" si="5"/>
        <v>3</v>
      </c>
      <c r="G53" s="70">
        <f t="shared" si="6"/>
        <v>33</v>
      </c>
      <c r="H53" s="74">
        <f t="shared" si="9"/>
        <v>245.2687599262409</v>
      </c>
      <c r="I53" s="74">
        <f t="shared" si="10"/>
        <v>53.260323984011599</v>
      </c>
      <c r="J53" s="74">
        <f t="shared" si="7"/>
        <v>192.00843594222931</v>
      </c>
      <c r="K53" s="74">
        <f t="shared" si="8"/>
        <v>71138.782614073294</v>
      </c>
      <c r="L53" s="71">
        <f t="shared" si="11"/>
        <v>327</v>
      </c>
      <c r="M53" s="80"/>
      <c r="N53" s="81"/>
      <c r="O53" s="72" t="str">
        <f t="shared" si="12"/>
        <v/>
      </c>
      <c r="P53" s="70" t="str">
        <f t="shared" si="13"/>
        <v/>
      </c>
    </row>
    <row r="54" spans="1:16" s="28" customFormat="1" x14ac:dyDescent="0.2">
      <c r="A54" s="79">
        <f t="shared" si="1"/>
        <v>-9.3999999999999997E-4</v>
      </c>
      <c r="B54" s="79">
        <f t="shared" si="2"/>
        <v>9.9000000000000008E-3</v>
      </c>
      <c r="C54" s="79" t="str">
        <f t="shared" si="3"/>
        <v/>
      </c>
      <c r="D54" s="69">
        <f t="shared" si="0"/>
        <v>8.9600000000000009E-3</v>
      </c>
      <c r="E54" s="69">
        <f t="shared" si="4"/>
        <v>7.4666666666666675E-4</v>
      </c>
      <c r="F54" s="70">
        <f t="shared" si="5"/>
        <v>3</v>
      </c>
      <c r="G54" s="70">
        <f t="shared" si="6"/>
        <v>34</v>
      </c>
      <c r="H54" s="74">
        <f t="shared" si="9"/>
        <v>245.2687599262409</v>
      </c>
      <c r="I54" s="74">
        <f t="shared" si="10"/>
        <v>53.116957685174732</v>
      </c>
      <c r="J54" s="74">
        <f t="shared" si="7"/>
        <v>192.15180224106618</v>
      </c>
      <c r="K54" s="74">
        <f t="shared" si="8"/>
        <v>70946.630811832234</v>
      </c>
      <c r="L54" s="71">
        <f t="shared" si="11"/>
        <v>326</v>
      </c>
      <c r="M54" s="80"/>
      <c r="N54" s="81"/>
      <c r="O54" s="72" t="str">
        <f t="shared" si="12"/>
        <v/>
      </c>
      <c r="P54" s="70" t="str">
        <f t="shared" si="13"/>
        <v/>
      </c>
    </row>
    <row r="55" spans="1:16" s="28" customFormat="1" x14ac:dyDescent="0.2">
      <c r="A55" s="79">
        <f t="shared" si="1"/>
        <v>-9.3999999999999997E-4</v>
      </c>
      <c r="B55" s="79">
        <f t="shared" si="2"/>
        <v>9.9000000000000008E-3</v>
      </c>
      <c r="C55" s="79" t="str">
        <f t="shared" si="3"/>
        <v/>
      </c>
      <c r="D55" s="69">
        <f t="shared" si="0"/>
        <v>8.9600000000000009E-3</v>
      </c>
      <c r="E55" s="69">
        <f t="shared" si="4"/>
        <v>7.4666666666666675E-4</v>
      </c>
      <c r="F55" s="70">
        <f t="shared" si="5"/>
        <v>3</v>
      </c>
      <c r="G55" s="70">
        <f t="shared" si="6"/>
        <v>35</v>
      </c>
      <c r="H55" s="74">
        <f t="shared" si="9"/>
        <v>245.26875992624096</v>
      </c>
      <c r="I55" s="74">
        <f t="shared" si="10"/>
        <v>52.973484339501404</v>
      </c>
      <c r="J55" s="74">
        <f t="shared" si="7"/>
        <v>192.29527558673956</v>
      </c>
      <c r="K55" s="74">
        <f t="shared" si="8"/>
        <v>70754.335536245489</v>
      </c>
      <c r="L55" s="71">
        <f t="shared" si="11"/>
        <v>325</v>
      </c>
      <c r="M55" s="80"/>
      <c r="N55" s="81"/>
      <c r="O55" s="72" t="str">
        <f t="shared" si="12"/>
        <v/>
      </c>
      <c r="P55" s="70" t="str">
        <f t="shared" si="13"/>
        <v/>
      </c>
    </row>
    <row r="56" spans="1:16" s="28" customFormat="1" x14ac:dyDescent="0.2">
      <c r="A56" s="79">
        <f t="shared" si="1"/>
        <v>-9.3999999999999997E-4</v>
      </c>
      <c r="B56" s="79">
        <f t="shared" si="2"/>
        <v>9.9000000000000008E-3</v>
      </c>
      <c r="C56" s="79" t="str">
        <f t="shared" si="3"/>
        <v/>
      </c>
      <c r="D56" s="69">
        <f t="shared" si="0"/>
        <v>8.9600000000000009E-3</v>
      </c>
      <c r="E56" s="69">
        <f t="shared" si="4"/>
        <v>7.4666666666666675E-4</v>
      </c>
      <c r="F56" s="70">
        <f t="shared" si="5"/>
        <v>3</v>
      </c>
      <c r="G56" s="70">
        <f t="shared" si="6"/>
        <v>36</v>
      </c>
      <c r="H56" s="74">
        <f t="shared" si="9"/>
        <v>245.2687599262409</v>
      </c>
      <c r="I56" s="74">
        <f t="shared" si="10"/>
        <v>52.829903867063301</v>
      </c>
      <c r="J56" s="74">
        <f t="shared" si="7"/>
        <v>192.4388560591776</v>
      </c>
      <c r="K56" s="74">
        <f t="shared" si="8"/>
        <v>70561.896680186313</v>
      </c>
      <c r="L56" s="71">
        <f t="shared" si="11"/>
        <v>324</v>
      </c>
      <c r="M56" s="80"/>
      <c r="N56" s="81"/>
      <c r="O56" s="72" t="str">
        <f t="shared" si="12"/>
        <v/>
      </c>
      <c r="P56" s="70" t="str">
        <f t="shared" si="13"/>
        <v/>
      </c>
    </row>
    <row r="57" spans="1:16" s="28" customFormat="1" x14ac:dyDescent="0.2">
      <c r="A57" s="79">
        <f t="shared" si="1"/>
        <v>-9.3999999999999997E-4</v>
      </c>
      <c r="B57" s="79">
        <f t="shared" si="2"/>
        <v>9.9000000000000008E-3</v>
      </c>
      <c r="C57" s="79" t="str">
        <f t="shared" si="3"/>
        <v/>
      </c>
      <c r="D57" s="69">
        <f t="shared" si="0"/>
        <v>8.9600000000000009E-3</v>
      </c>
      <c r="E57" s="69">
        <f t="shared" si="4"/>
        <v>7.4666666666666675E-4</v>
      </c>
      <c r="F57" s="70">
        <f t="shared" si="5"/>
        <v>4</v>
      </c>
      <c r="G57" s="70">
        <f t="shared" si="6"/>
        <v>37</v>
      </c>
      <c r="H57" s="74">
        <f t="shared" si="9"/>
        <v>245.26875992624096</v>
      </c>
      <c r="I57" s="74">
        <f t="shared" si="10"/>
        <v>52.686216187872454</v>
      </c>
      <c r="J57" s="74">
        <f t="shared" si="7"/>
        <v>192.58254373836851</v>
      </c>
      <c r="K57" s="74">
        <f t="shared" si="8"/>
        <v>70369.314136447938</v>
      </c>
      <c r="L57" s="71">
        <f t="shared" si="11"/>
        <v>323</v>
      </c>
      <c r="M57" s="80"/>
      <c r="N57" s="81"/>
      <c r="O57" s="72" t="str">
        <f t="shared" si="12"/>
        <v/>
      </c>
      <c r="P57" s="70" t="str">
        <f t="shared" si="13"/>
        <v/>
      </c>
    </row>
    <row r="58" spans="1:16" s="28" customFormat="1" x14ac:dyDescent="0.2">
      <c r="A58" s="79">
        <f t="shared" si="1"/>
        <v>-9.3999999999999997E-4</v>
      </c>
      <c r="B58" s="79">
        <f t="shared" si="2"/>
        <v>9.9000000000000008E-3</v>
      </c>
      <c r="C58" s="79" t="str">
        <f t="shared" si="3"/>
        <v/>
      </c>
      <c r="D58" s="69">
        <f t="shared" si="0"/>
        <v>8.9600000000000009E-3</v>
      </c>
      <c r="E58" s="69">
        <f t="shared" si="4"/>
        <v>7.4666666666666675E-4</v>
      </c>
      <c r="F58" s="70">
        <f t="shared" si="5"/>
        <v>4</v>
      </c>
      <c r="G58" s="70">
        <f t="shared" si="6"/>
        <v>38</v>
      </c>
      <c r="H58" s="74">
        <f t="shared" si="9"/>
        <v>245.26875992624088</v>
      </c>
      <c r="I58" s="74">
        <f t="shared" si="10"/>
        <v>52.542421221881135</v>
      </c>
      <c r="J58" s="74">
        <f t="shared" si="7"/>
        <v>192.72633870435973</v>
      </c>
      <c r="K58" s="74">
        <f t="shared" si="8"/>
        <v>70176.587797743574</v>
      </c>
      <c r="L58" s="71">
        <f t="shared" si="11"/>
        <v>322</v>
      </c>
      <c r="M58" s="80"/>
      <c r="N58" s="81"/>
      <c r="O58" s="72" t="str">
        <f t="shared" si="12"/>
        <v/>
      </c>
      <c r="P58" s="70" t="str">
        <f t="shared" si="13"/>
        <v/>
      </c>
    </row>
    <row r="59" spans="1:16" s="28" customFormat="1" x14ac:dyDescent="0.2">
      <c r="A59" s="79">
        <f t="shared" si="1"/>
        <v>-9.3999999999999997E-4</v>
      </c>
      <c r="B59" s="79">
        <f t="shared" si="2"/>
        <v>9.9000000000000008E-3</v>
      </c>
      <c r="C59" s="79" t="str">
        <f t="shared" si="3"/>
        <v/>
      </c>
      <c r="D59" s="69">
        <f t="shared" si="0"/>
        <v>8.9600000000000009E-3</v>
      </c>
      <c r="E59" s="69">
        <f t="shared" si="4"/>
        <v>7.4666666666666675E-4</v>
      </c>
      <c r="F59" s="70">
        <f t="shared" si="5"/>
        <v>4</v>
      </c>
      <c r="G59" s="70">
        <f t="shared" si="6"/>
        <v>39</v>
      </c>
      <c r="H59" s="74">
        <f t="shared" si="9"/>
        <v>245.2687599262409</v>
      </c>
      <c r="I59" s="74">
        <f t="shared" si="10"/>
        <v>52.398518888981876</v>
      </c>
      <c r="J59" s="74">
        <f t="shared" si="7"/>
        <v>192.87024103725904</v>
      </c>
      <c r="K59" s="74">
        <f t="shared" si="8"/>
        <v>69983.71755670631</v>
      </c>
      <c r="L59" s="71">
        <f t="shared" si="11"/>
        <v>321</v>
      </c>
      <c r="M59" s="80"/>
      <c r="N59" s="81"/>
      <c r="O59" s="72" t="str">
        <f t="shared" si="12"/>
        <v/>
      </c>
      <c r="P59" s="70" t="str">
        <f t="shared" si="13"/>
        <v/>
      </c>
    </row>
    <row r="60" spans="1:16" s="28" customFormat="1" x14ac:dyDescent="0.2">
      <c r="A60" s="79">
        <f t="shared" si="1"/>
        <v>-9.3999999999999997E-4</v>
      </c>
      <c r="B60" s="79">
        <f t="shared" si="2"/>
        <v>9.9000000000000008E-3</v>
      </c>
      <c r="C60" s="79" t="str">
        <f t="shared" si="3"/>
        <v/>
      </c>
      <c r="D60" s="69">
        <f t="shared" si="0"/>
        <v>8.9600000000000009E-3</v>
      </c>
      <c r="E60" s="69">
        <f t="shared" si="4"/>
        <v>7.4666666666666675E-4</v>
      </c>
      <c r="F60" s="70">
        <f t="shared" si="5"/>
        <v>4</v>
      </c>
      <c r="G60" s="70">
        <f t="shared" si="6"/>
        <v>40</v>
      </c>
      <c r="H60" s="74">
        <f t="shared" si="9"/>
        <v>245.26875992624088</v>
      </c>
      <c r="I60" s="74">
        <f t="shared" si="10"/>
        <v>52.254509109007387</v>
      </c>
      <c r="J60" s="74">
        <f t="shared" si="7"/>
        <v>193.01425081723349</v>
      </c>
      <c r="K60" s="74">
        <f t="shared" si="8"/>
        <v>69790.703305889081</v>
      </c>
      <c r="L60" s="71">
        <f t="shared" si="11"/>
        <v>320</v>
      </c>
      <c r="M60" s="80"/>
      <c r="N60" s="81"/>
      <c r="O60" s="72" t="str">
        <f t="shared" si="12"/>
        <v/>
      </c>
      <c r="P60" s="70" t="str">
        <f t="shared" si="13"/>
        <v/>
      </c>
    </row>
    <row r="61" spans="1:16" s="28" customFormat="1" x14ac:dyDescent="0.2">
      <c r="A61" s="79">
        <f t="shared" si="1"/>
        <v>-9.3999999999999997E-4</v>
      </c>
      <c r="B61" s="79">
        <f t="shared" si="2"/>
        <v>9.9000000000000008E-3</v>
      </c>
      <c r="C61" s="79" t="str">
        <f t="shared" si="3"/>
        <v/>
      </c>
      <c r="D61" s="69">
        <f t="shared" si="0"/>
        <v>8.9600000000000009E-3</v>
      </c>
      <c r="E61" s="69">
        <f t="shared" si="4"/>
        <v>7.4666666666666675E-4</v>
      </c>
      <c r="F61" s="70">
        <f t="shared" si="5"/>
        <v>4</v>
      </c>
      <c r="G61" s="70">
        <f t="shared" si="6"/>
        <v>41</v>
      </c>
      <c r="H61" s="74">
        <f t="shared" si="9"/>
        <v>245.2687599262409</v>
      </c>
      <c r="I61" s="74">
        <f t="shared" si="10"/>
        <v>52.110391801730522</v>
      </c>
      <c r="J61" s="74">
        <f t="shared" si="7"/>
        <v>193.15836812451039</v>
      </c>
      <c r="K61" s="74">
        <f t="shared" si="8"/>
        <v>69597.544937764571</v>
      </c>
      <c r="L61" s="71">
        <f t="shared" si="11"/>
        <v>319</v>
      </c>
      <c r="M61" s="80"/>
      <c r="N61" s="81"/>
      <c r="O61" s="72" t="str">
        <f t="shared" si="12"/>
        <v/>
      </c>
      <c r="P61" s="70" t="str">
        <f t="shared" si="13"/>
        <v/>
      </c>
    </row>
    <row r="62" spans="1:16" s="28" customFormat="1" x14ac:dyDescent="0.2">
      <c r="A62" s="79">
        <f t="shared" si="1"/>
        <v>-9.3999999999999997E-4</v>
      </c>
      <c r="B62" s="79">
        <f t="shared" si="2"/>
        <v>9.9000000000000008E-3</v>
      </c>
      <c r="C62" s="79" t="str">
        <f t="shared" si="3"/>
        <v/>
      </c>
      <c r="D62" s="69">
        <f t="shared" si="0"/>
        <v>8.9600000000000009E-3</v>
      </c>
      <c r="E62" s="69">
        <f t="shared" si="4"/>
        <v>7.4666666666666675E-4</v>
      </c>
      <c r="F62" s="70">
        <f t="shared" si="5"/>
        <v>4</v>
      </c>
      <c r="G62" s="70">
        <f t="shared" si="6"/>
        <v>42</v>
      </c>
      <c r="H62" s="74">
        <f t="shared" si="9"/>
        <v>245.2687599262409</v>
      </c>
      <c r="I62" s="74">
        <f t="shared" si="10"/>
        <v>51.966166886864215</v>
      </c>
      <c r="J62" s="74">
        <f t="shared" si="7"/>
        <v>193.30259303937669</v>
      </c>
      <c r="K62" s="74">
        <f t="shared" si="8"/>
        <v>69404.242344725193</v>
      </c>
      <c r="L62" s="71">
        <f t="shared" si="11"/>
        <v>318</v>
      </c>
      <c r="M62" s="80"/>
      <c r="N62" s="81"/>
      <c r="O62" s="72" t="str">
        <f t="shared" si="12"/>
        <v/>
      </c>
      <c r="P62" s="70" t="str">
        <f t="shared" si="13"/>
        <v/>
      </c>
    </row>
    <row r="63" spans="1:16" s="28" customFormat="1" x14ac:dyDescent="0.2">
      <c r="A63" s="79">
        <f t="shared" si="1"/>
        <v>-9.3999999999999997E-4</v>
      </c>
      <c r="B63" s="79">
        <f t="shared" si="2"/>
        <v>9.9000000000000008E-3</v>
      </c>
      <c r="C63" s="79" t="str">
        <f t="shared" si="3"/>
        <v/>
      </c>
      <c r="D63" s="69">
        <f t="shared" si="0"/>
        <v>8.9600000000000009E-3</v>
      </c>
      <c r="E63" s="69">
        <f t="shared" si="4"/>
        <v>7.4666666666666675E-4</v>
      </c>
      <c r="F63" s="70">
        <f t="shared" si="5"/>
        <v>4</v>
      </c>
      <c r="G63" s="70">
        <f t="shared" si="6"/>
        <v>43</v>
      </c>
      <c r="H63" s="74">
        <f t="shared" si="9"/>
        <v>245.26875992624088</v>
      </c>
      <c r="I63" s="74">
        <f t="shared" si="10"/>
        <v>51.821834284061481</v>
      </c>
      <c r="J63" s="74">
        <f t="shared" si="7"/>
        <v>193.44692564217939</v>
      </c>
      <c r="K63" s="74">
        <f t="shared" si="8"/>
        <v>69210.795419083021</v>
      </c>
      <c r="L63" s="71">
        <f t="shared" si="11"/>
        <v>317</v>
      </c>
      <c r="M63" s="80"/>
      <c r="N63" s="81"/>
      <c r="O63" s="72" t="str">
        <f t="shared" si="12"/>
        <v/>
      </c>
      <c r="P63" s="70" t="str">
        <f t="shared" si="13"/>
        <v/>
      </c>
    </row>
    <row r="64" spans="1:16" s="28" customFormat="1" x14ac:dyDescent="0.2">
      <c r="A64" s="79">
        <f t="shared" si="1"/>
        <v>-9.3999999999999997E-4</v>
      </c>
      <c r="B64" s="79">
        <f t="shared" si="2"/>
        <v>9.9000000000000008E-3</v>
      </c>
      <c r="C64" s="79" t="str">
        <f t="shared" si="3"/>
        <v/>
      </c>
      <c r="D64" s="69">
        <f t="shared" si="0"/>
        <v>8.9600000000000009E-3</v>
      </c>
      <c r="E64" s="69">
        <f t="shared" si="4"/>
        <v>7.4666666666666675E-4</v>
      </c>
      <c r="F64" s="70">
        <f t="shared" si="5"/>
        <v>4</v>
      </c>
      <c r="G64" s="70">
        <f t="shared" si="6"/>
        <v>44</v>
      </c>
      <c r="H64" s="74">
        <f t="shared" si="9"/>
        <v>245.2687599262409</v>
      </c>
      <c r="I64" s="74">
        <f t="shared" si="10"/>
        <v>51.677393912915328</v>
      </c>
      <c r="J64" s="74">
        <f t="shared" si="7"/>
        <v>193.59136601332557</v>
      </c>
      <c r="K64" s="74">
        <f t="shared" si="8"/>
        <v>69017.204053069698</v>
      </c>
      <c r="L64" s="71">
        <f t="shared" si="11"/>
        <v>316</v>
      </c>
      <c r="M64" s="80"/>
      <c r="N64" s="81"/>
      <c r="O64" s="72" t="str">
        <f t="shared" si="12"/>
        <v/>
      </c>
      <c r="P64" s="70" t="str">
        <f t="shared" si="13"/>
        <v/>
      </c>
    </row>
    <row r="65" spans="1:16" s="28" customFormat="1" x14ac:dyDescent="0.2">
      <c r="A65" s="79">
        <f t="shared" si="1"/>
        <v>-9.3999999999999997E-4</v>
      </c>
      <c r="B65" s="79">
        <f t="shared" si="2"/>
        <v>9.9000000000000008E-3</v>
      </c>
      <c r="C65" s="79" t="str">
        <f t="shared" si="3"/>
        <v/>
      </c>
      <c r="D65" s="69">
        <f t="shared" si="0"/>
        <v>8.9600000000000009E-3</v>
      </c>
      <c r="E65" s="69">
        <f t="shared" si="4"/>
        <v>7.4666666666666675E-4</v>
      </c>
      <c r="F65" s="70">
        <f t="shared" si="5"/>
        <v>4</v>
      </c>
      <c r="G65" s="70">
        <f t="shared" si="6"/>
        <v>45</v>
      </c>
      <c r="H65" s="74">
        <f t="shared" si="9"/>
        <v>245.26875992624096</v>
      </c>
      <c r="I65" s="74">
        <f t="shared" si="10"/>
        <v>51.532845692958716</v>
      </c>
      <c r="J65" s="74">
        <f t="shared" si="7"/>
        <v>193.73591423328224</v>
      </c>
      <c r="K65" s="74">
        <f t="shared" si="8"/>
        <v>68823.468138836412</v>
      </c>
      <c r="L65" s="71">
        <f t="shared" si="11"/>
        <v>315</v>
      </c>
      <c r="M65" s="80"/>
      <c r="N65" s="81"/>
      <c r="O65" s="72" t="str">
        <f t="shared" si="12"/>
        <v/>
      </c>
      <c r="P65" s="70" t="str">
        <f t="shared" si="13"/>
        <v/>
      </c>
    </row>
    <row r="66" spans="1:16" s="28" customFormat="1" x14ac:dyDescent="0.2">
      <c r="A66" s="79">
        <f t="shared" si="1"/>
        <v>-9.3999999999999997E-4</v>
      </c>
      <c r="B66" s="79">
        <f t="shared" si="2"/>
        <v>9.9000000000000008E-3</v>
      </c>
      <c r="C66" s="79" t="str">
        <f t="shared" si="3"/>
        <v/>
      </c>
      <c r="D66" s="69">
        <f t="shared" si="0"/>
        <v>8.9600000000000009E-3</v>
      </c>
      <c r="E66" s="69">
        <f t="shared" si="4"/>
        <v>7.4666666666666675E-4</v>
      </c>
      <c r="F66" s="70">
        <f t="shared" si="5"/>
        <v>4</v>
      </c>
      <c r="G66" s="70">
        <f t="shared" si="6"/>
        <v>46</v>
      </c>
      <c r="H66" s="74">
        <f t="shared" si="9"/>
        <v>245.2687599262409</v>
      </c>
      <c r="I66" s="74">
        <f t="shared" si="10"/>
        <v>51.388189543664524</v>
      </c>
      <c r="J66" s="74">
        <f t="shared" si="7"/>
        <v>193.88057038257637</v>
      </c>
      <c r="K66" s="74">
        <f t="shared" si="8"/>
        <v>68629.587568453833</v>
      </c>
      <c r="L66" s="71">
        <f t="shared" si="11"/>
        <v>314</v>
      </c>
      <c r="M66" s="80"/>
      <c r="N66" s="81"/>
      <c r="O66" s="72" t="str">
        <f t="shared" si="12"/>
        <v/>
      </c>
      <c r="P66" s="70" t="str">
        <f t="shared" si="13"/>
        <v/>
      </c>
    </row>
    <row r="67" spans="1:16" s="28" customFormat="1" x14ac:dyDescent="0.2">
      <c r="A67" s="79">
        <f t="shared" si="1"/>
        <v>-9.3999999999999997E-4</v>
      </c>
      <c r="B67" s="79">
        <f t="shared" si="2"/>
        <v>9.9000000000000008E-3</v>
      </c>
      <c r="C67" s="79" t="str">
        <f t="shared" si="3"/>
        <v/>
      </c>
      <c r="D67" s="69">
        <f t="shared" si="0"/>
        <v>8.9600000000000009E-3</v>
      </c>
      <c r="E67" s="69">
        <f t="shared" si="4"/>
        <v>7.4666666666666675E-4</v>
      </c>
      <c r="F67" s="70">
        <f t="shared" si="5"/>
        <v>4</v>
      </c>
      <c r="G67" s="70">
        <f t="shared" si="6"/>
        <v>47</v>
      </c>
      <c r="H67" s="74">
        <f t="shared" si="9"/>
        <v>245.2687599262409</v>
      </c>
      <c r="I67" s="74">
        <f t="shared" si="10"/>
        <v>51.243425384445537</v>
      </c>
      <c r="J67" s="74">
        <f t="shared" si="7"/>
        <v>194.02533454179536</v>
      </c>
      <c r="K67" s="74">
        <f t="shared" si="8"/>
        <v>68435.562233912031</v>
      </c>
      <c r="L67" s="71">
        <f t="shared" si="11"/>
        <v>313</v>
      </c>
      <c r="M67" s="80"/>
      <c r="N67" s="81"/>
      <c r="O67" s="72" t="str">
        <f t="shared" si="12"/>
        <v/>
      </c>
      <c r="P67" s="70" t="str">
        <f t="shared" si="13"/>
        <v/>
      </c>
    </row>
    <row r="68" spans="1:16" s="28" customFormat="1" x14ac:dyDescent="0.2">
      <c r="A68" s="79">
        <f t="shared" si="1"/>
        <v>-9.3999999999999997E-4</v>
      </c>
      <c r="B68" s="79">
        <f t="shared" si="2"/>
        <v>9.9000000000000008E-3</v>
      </c>
      <c r="C68" s="79" t="str">
        <f t="shared" si="3"/>
        <v/>
      </c>
      <c r="D68" s="69">
        <f t="shared" si="0"/>
        <v>8.9600000000000009E-3</v>
      </c>
      <c r="E68" s="69">
        <f t="shared" si="4"/>
        <v>7.4666666666666675E-4</v>
      </c>
      <c r="F68" s="70">
        <f t="shared" si="5"/>
        <v>4</v>
      </c>
      <c r="G68" s="70">
        <f t="shared" si="6"/>
        <v>48</v>
      </c>
      <c r="H68" s="74">
        <f t="shared" si="9"/>
        <v>245.26875992624088</v>
      </c>
      <c r="I68" s="74">
        <f t="shared" si="10"/>
        <v>51.098553134654324</v>
      </c>
      <c r="J68" s="74">
        <f t="shared" si="7"/>
        <v>194.17020679158657</v>
      </c>
      <c r="K68" s="74">
        <f t="shared" si="8"/>
        <v>68241.392027120441</v>
      </c>
      <c r="L68" s="71">
        <f t="shared" si="11"/>
        <v>312</v>
      </c>
      <c r="M68" s="80"/>
      <c r="N68" s="81"/>
      <c r="O68" s="72" t="str">
        <f t="shared" si="12"/>
        <v/>
      </c>
      <c r="P68" s="70" t="str">
        <f t="shared" si="13"/>
        <v/>
      </c>
    </row>
    <row r="69" spans="1:16" s="28" customFormat="1" x14ac:dyDescent="0.2">
      <c r="A69" s="79">
        <f t="shared" si="1"/>
        <v>-9.3999999999999997E-4</v>
      </c>
      <c r="B69" s="79">
        <f t="shared" si="2"/>
        <v>9.9000000000000008E-3</v>
      </c>
      <c r="C69" s="79" t="str">
        <f t="shared" si="3"/>
        <v/>
      </c>
      <c r="D69" s="69">
        <f t="shared" si="0"/>
        <v>8.9600000000000009E-3</v>
      </c>
      <c r="E69" s="69">
        <f t="shared" si="4"/>
        <v>7.4666666666666675E-4</v>
      </c>
      <c r="F69" s="70">
        <f t="shared" si="5"/>
        <v>5</v>
      </c>
      <c r="G69" s="70">
        <f t="shared" si="6"/>
        <v>49</v>
      </c>
      <c r="H69" s="74">
        <f t="shared" si="9"/>
        <v>245.26875992624088</v>
      </c>
      <c r="I69" s="74">
        <f t="shared" si="10"/>
        <v>50.95357271358327</v>
      </c>
      <c r="J69" s="74">
        <f t="shared" si="7"/>
        <v>194.31518721265761</v>
      </c>
      <c r="K69" s="74">
        <f t="shared" si="8"/>
        <v>68047.076839907779</v>
      </c>
      <c r="L69" s="71">
        <f t="shared" si="11"/>
        <v>311</v>
      </c>
      <c r="M69" s="80"/>
      <c r="N69" s="81"/>
      <c r="O69" s="72" t="str">
        <f t="shared" si="12"/>
        <v/>
      </c>
      <c r="P69" s="70" t="str">
        <f t="shared" si="13"/>
        <v/>
      </c>
    </row>
    <row r="70" spans="1:16" s="28" customFormat="1" x14ac:dyDescent="0.2">
      <c r="A70" s="79">
        <f t="shared" si="1"/>
        <v>-9.3999999999999997E-4</v>
      </c>
      <c r="B70" s="79">
        <f t="shared" si="2"/>
        <v>9.9000000000000008E-3</v>
      </c>
      <c r="C70" s="79" t="str">
        <f t="shared" si="3"/>
        <v/>
      </c>
      <c r="D70" s="69">
        <f t="shared" si="0"/>
        <v>8.9600000000000009E-3</v>
      </c>
      <c r="E70" s="69">
        <f t="shared" si="4"/>
        <v>7.4666666666666675E-4</v>
      </c>
      <c r="F70" s="70">
        <f t="shared" si="5"/>
        <v>5</v>
      </c>
      <c r="G70" s="70">
        <f t="shared" si="6"/>
        <v>50</v>
      </c>
      <c r="H70" s="74">
        <f t="shared" si="9"/>
        <v>245.26875992624088</v>
      </c>
      <c r="I70" s="74">
        <f t="shared" si="10"/>
        <v>50.808484040464478</v>
      </c>
      <c r="J70" s="74">
        <f t="shared" si="7"/>
        <v>194.46027588577641</v>
      </c>
      <c r="K70" s="74">
        <f t="shared" si="8"/>
        <v>67852.616564021999</v>
      </c>
      <c r="L70" s="71">
        <f t="shared" si="11"/>
        <v>310</v>
      </c>
      <c r="M70" s="80"/>
      <c r="N70" s="81"/>
      <c r="O70" s="72" t="str">
        <f t="shared" si="12"/>
        <v/>
      </c>
      <c r="P70" s="70" t="str">
        <f t="shared" si="13"/>
        <v/>
      </c>
    </row>
    <row r="71" spans="1:16" s="28" customFormat="1" x14ac:dyDescent="0.2">
      <c r="A71" s="79">
        <f t="shared" si="1"/>
        <v>-9.3999999999999997E-4</v>
      </c>
      <c r="B71" s="79">
        <f t="shared" si="2"/>
        <v>9.9000000000000008E-3</v>
      </c>
      <c r="C71" s="79" t="str">
        <f t="shared" si="3"/>
        <v/>
      </c>
      <c r="D71" s="69">
        <f t="shared" si="0"/>
        <v>8.9600000000000009E-3</v>
      </c>
      <c r="E71" s="69">
        <f t="shared" si="4"/>
        <v>7.4666666666666675E-4</v>
      </c>
      <c r="F71" s="70">
        <f t="shared" si="5"/>
        <v>5</v>
      </c>
      <c r="G71" s="70">
        <f t="shared" si="6"/>
        <v>51</v>
      </c>
      <c r="H71" s="74">
        <f t="shared" si="9"/>
        <v>245.26875992624082</v>
      </c>
      <c r="I71" s="74">
        <f t="shared" si="10"/>
        <v>50.663287034469768</v>
      </c>
      <c r="J71" s="74">
        <f t="shared" si="7"/>
        <v>194.60547289177106</v>
      </c>
      <c r="K71" s="74">
        <f t="shared" si="8"/>
        <v>67658.011091130233</v>
      </c>
      <c r="L71" s="71">
        <f t="shared" si="11"/>
        <v>309</v>
      </c>
      <c r="M71" s="80"/>
      <c r="N71" s="81"/>
      <c r="O71" s="72" t="str">
        <f t="shared" si="12"/>
        <v/>
      </c>
      <c r="P71" s="70" t="str">
        <f t="shared" si="13"/>
        <v/>
      </c>
    </row>
    <row r="72" spans="1:16" s="28" customFormat="1" x14ac:dyDescent="0.2">
      <c r="A72" s="79">
        <f t="shared" si="1"/>
        <v>-9.3999999999999997E-4</v>
      </c>
      <c r="B72" s="79">
        <f t="shared" si="2"/>
        <v>9.9000000000000008E-3</v>
      </c>
      <c r="C72" s="79" t="str">
        <f t="shared" si="3"/>
        <v/>
      </c>
      <c r="D72" s="69">
        <f t="shared" si="0"/>
        <v>8.9600000000000009E-3</v>
      </c>
      <c r="E72" s="69">
        <f t="shared" si="4"/>
        <v>7.4666666666666675E-4</v>
      </c>
      <c r="F72" s="70">
        <f t="shared" si="5"/>
        <v>5</v>
      </c>
      <c r="G72" s="70">
        <f t="shared" si="6"/>
        <v>52</v>
      </c>
      <c r="H72" s="74">
        <f t="shared" si="9"/>
        <v>245.26875992624088</v>
      </c>
      <c r="I72" s="74">
        <f t="shared" si="10"/>
        <v>50.517981614710578</v>
      </c>
      <c r="J72" s="74">
        <f t="shared" si="7"/>
        <v>194.7507783115303</v>
      </c>
      <c r="K72" s="74">
        <f t="shared" si="8"/>
        <v>67463.260312818704</v>
      </c>
      <c r="L72" s="71">
        <f t="shared" si="11"/>
        <v>308</v>
      </c>
      <c r="M72" s="80"/>
      <c r="N72" s="81"/>
      <c r="O72" s="72" t="str">
        <f t="shared" si="12"/>
        <v/>
      </c>
      <c r="P72" s="70" t="str">
        <f t="shared" si="13"/>
        <v/>
      </c>
    </row>
    <row r="73" spans="1:16" s="28" customFormat="1" x14ac:dyDescent="0.2">
      <c r="A73" s="79">
        <f t="shared" si="1"/>
        <v>-9.3999999999999997E-4</v>
      </c>
      <c r="B73" s="79">
        <f t="shared" si="2"/>
        <v>9.9000000000000008E-3</v>
      </c>
      <c r="C73" s="79" t="str">
        <f t="shared" si="3"/>
        <v/>
      </c>
      <c r="D73" s="69">
        <f t="shared" si="0"/>
        <v>8.9600000000000009E-3</v>
      </c>
      <c r="E73" s="69">
        <f t="shared" si="4"/>
        <v>7.4666666666666675E-4</v>
      </c>
      <c r="F73" s="70">
        <f t="shared" si="5"/>
        <v>5</v>
      </c>
      <c r="G73" s="70">
        <f t="shared" si="6"/>
        <v>53</v>
      </c>
      <c r="H73" s="74">
        <f t="shared" si="9"/>
        <v>245.26875992624088</v>
      </c>
      <c r="I73" s="74">
        <f t="shared" si="10"/>
        <v>50.372567700237973</v>
      </c>
      <c r="J73" s="74">
        <f t="shared" si="7"/>
        <v>194.89619222600291</v>
      </c>
      <c r="K73" s="74">
        <f t="shared" si="8"/>
        <v>67268.364120592698</v>
      </c>
      <c r="L73" s="71">
        <f t="shared" si="11"/>
        <v>307</v>
      </c>
      <c r="M73" s="80"/>
      <c r="N73" s="81"/>
      <c r="O73" s="72" t="str">
        <f t="shared" si="12"/>
        <v/>
      </c>
      <c r="P73" s="70" t="str">
        <f t="shared" si="13"/>
        <v/>
      </c>
    </row>
    <row r="74" spans="1:16" s="28" customFormat="1" x14ac:dyDescent="0.2">
      <c r="A74" s="79">
        <f t="shared" si="1"/>
        <v>-9.3999999999999997E-4</v>
      </c>
      <c r="B74" s="79">
        <f t="shared" si="2"/>
        <v>9.9000000000000008E-3</v>
      </c>
      <c r="C74" s="79" t="str">
        <f t="shared" si="3"/>
        <v/>
      </c>
      <c r="D74" s="69">
        <f t="shared" si="0"/>
        <v>8.9600000000000009E-3</v>
      </c>
      <c r="E74" s="69">
        <f t="shared" si="4"/>
        <v>7.4666666666666675E-4</v>
      </c>
      <c r="F74" s="70">
        <f t="shared" si="5"/>
        <v>5</v>
      </c>
      <c r="G74" s="70">
        <f t="shared" si="6"/>
        <v>54</v>
      </c>
      <c r="H74" s="74">
        <f t="shared" si="9"/>
        <v>245.26875992624088</v>
      </c>
      <c r="I74" s="74">
        <f t="shared" si="10"/>
        <v>50.227045210042554</v>
      </c>
      <c r="J74" s="74">
        <f t="shared" si="7"/>
        <v>195.04171471619833</v>
      </c>
      <c r="K74" s="74">
        <f t="shared" si="8"/>
        <v>67073.322405876504</v>
      </c>
      <c r="L74" s="71">
        <f t="shared" si="11"/>
        <v>306</v>
      </c>
      <c r="M74" s="80"/>
      <c r="N74" s="81"/>
      <c r="O74" s="72" t="str">
        <f t="shared" si="12"/>
        <v/>
      </c>
      <c r="P74" s="70" t="str">
        <f t="shared" si="13"/>
        <v/>
      </c>
    </row>
    <row r="75" spans="1:16" s="28" customFormat="1" x14ac:dyDescent="0.2">
      <c r="A75" s="79">
        <f t="shared" si="1"/>
        <v>-9.3999999999999997E-4</v>
      </c>
      <c r="B75" s="79">
        <f t="shared" si="2"/>
        <v>9.9000000000000008E-3</v>
      </c>
      <c r="C75" s="79" t="str">
        <f t="shared" si="3"/>
        <v/>
      </c>
      <c r="D75" s="69">
        <f t="shared" si="0"/>
        <v>8.9600000000000009E-3</v>
      </c>
      <c r="E75" s="69">
        <f t="shared" si="4"/>
        <v>7.4666666666666675E-4</v>
      </c>
      <c r="F75" s="70">
        <f t="shared" si="5"/>
        <v>5</v>
      </c>
      <c r="G75" s="70">
        <f t="shared" si="6"/>
        <v>55</v>
      </c>
      <c r="H75" s="74">
        <f t="shared" si="9"/>
        <v>245.26875992624088</v>
      </c>
      <c r="I75" s="74">
        <f t="shared" si="10"/>
        <v>50.08141406305446</v>
      </c>
      <c r="J75" s="74">
        <f t="shared" si="7"/>
        <v>195.18734586318641</v>
      </c>
      <c r="K75" s="74">
        <f t="shared" si="8"/>
        <v>66878.135060013316</v>
      </c>
      <c r="L75" s="71">
        <f t="shared" si="11"/>
        <v>305</v>
      </c>
      <c r="M75" s="80"/>
      <c r="N75" s="81"/>
      <c r="O75" s="72" t="str">
        <f t="shared" si="12"/>
        <v/>
      </c>
      <c r="P75" s="70" t="str">
        <f t="shared" si="13"/>
        <v/>
      </c>
    </row>
    <row r="76" spans="1:16" s="28" customFormat="1" x14ac:dyDescent="0.2">
      <c r="A76" s="79">
        <f t="shared" si="1"/>
        <v>-9.3999999999999997E-4</v>
      </c>
      <c r="B76" s="79">
        <f t="shared" si="2"/>
        <v>9.9000000000000008E-3</v>
      </c>
      <c r="C76" s="79" t="str">
        <f t="shared" si="3"/>
        <v/>
      </c>
      <c r="D76" s="69">
        <f t="shared" si="0"/>
        <v>8.9600000000000009E-3</v>
      </c>
      <c r="E76" s="69">
        <f t="shared" si="4"/>
        <v>7.4666666666666675E-4</v>
      </c>
      <c r="F76" s="70">
        <f t="shared" si="5"/>
        <v>5</v>
      </c>
      <c r="G76" s="70">
        <f t="shared" si="6"/>
        <v>56</v>
      </c>
      <c r="H76" s="74">
        <f t="shared" si="9"/>
        <v>245.26875992624088</v>
      </c>
      <c r="I76" s="74">
        <f t="shared" si="10"/>
        <v>49.93567417814328</v>
      </c>
      <c r="J76" s="74">
        <f t="shared" si="7"/>
        <v>195.3330857480976</v>
      </c>
      <c r="K76" s="74">
        <f t="shared" si="8"/>
        <v>66682.801974265225</v>
      </c>
      <c r="L76" s="71">
        <f t="shared" si="11"/>
        <v>304</v>
      </c>
      <c r="M76" s="80"/>
      <c r="N76" s="81"/>
      <c r="O76" s="72" t="str">
        <f t="shared" si="12"/>
        <v/>
      </c>
      <c r="P76" s="70" t="str">
        <f t="shared" si="13"/>
        <v/>
      </c>
    </row>
    <row r="77" spans="1:16" s="28" customFormat="1" x14ac:dyDescent="0.2">
      <c r="A77" s="79">
        <f t="shared" si="1"/>
        <v>-9.3999999999999997E-4</v>
      </c>
      <c r="B77" s="79">
        <f t="shared" si="2"/>
        <v>9.9000000000000008E-3</v>
      </c>
      <c r="C77" s="79" t="str">
        <f t="shared" si="3"/>
        <v/>
      </c>
      <c r="D77" s="69">
        <f t="shared" si="0"/>
        <v>8.9600000000000009E-3</v>
      </c>
      <c r="E77" s="69">
        <f t="shared" si="4"/>
        <v>7.4666666666666675E-4</v>
      </c>
      <c r="F77" s="70">
        <f t="shared" si="5"/>
        <v>5</v>
      </c>
      <c r="G77" s="70">
        <f t="shared" si="6"/>
        <v>57</v>
      </c>
      <c r="H77" s="74">
        <f t="shared" si="9"/>
        <v>245.2687599262409</v>
      </c>
      <c r="I77" s="74">
        <f t="shared" si="10"/>
        <v>49.789825474118039</v>
      </c>
      <c r="J77" s="74">
        <f t="shared" si="7"/>
        <v>195.47893445212287</v>
      </c>
      <c r="K77" s="74">
        <f t="shared" si="8"/>
        <v>66487.323039813098</v>
      </c>
      <c r="L77" s="71">
        <f t="shared" si="11"/>
        <v>303</v>
      </c>
      <c r="M77" s="80"/>
      <c r="N77" s="81"/>
      <c r="O77" s="72" t="str">
        <f t="shared" si="12"/>
        <v/>
      </c>
      <c r="P77" s="70" t="str">
        <f t="shared" si="13"/>
        <v/>
      </c>
    </row>
    <row r="78" spans="1:16" s="28" customFormat="1" x14ac:dyDescent="0.2">
      <c r="A78" s="79">
        <f t="shared" si="1"/>
        <v>-9.3999999999999997E-4</v>
      </c>
      <c r="B78" s="79">
        <f t="shared" si="2"/>
        <v>9.9000000000000008E-3</v>
      </c>
      <c r="C78" s="79" t="str">
        <f t="shared" si="3"/>
        <v/>
      </c>
      <c r="D78" s="69">
        <f t="shared" si="0"/>
        <v>8.9600000000000009E-3</v>
      </c>
      <c r="E78" s="69">
        <f t="shared" si="4"/>
        <v>7.4666666666666675E-4</v>
      </c>
      <c r="F78" s="70">
        <f t="shared" si="5"/>
        <v>5</v>
      </c>
      <c r="G78" s="70">
        <f t="shared" si="6"/>
        <v>58</v>
      </c>
      <c r="H78" s="74">
        <f t="shared" si="9"/>
        <v>245.26875992624088</v>
      </c>
      <c r="I78" s="74">
        <f t="shared" si="10"/>
        <v>49.643867869727117</v>
      </c>
      <c r="J78" s="74">
        <f t="shared" si="7"/>
        <v>195.62489205651377</v>
      </c>
      <c r="K78" s="74">
        <f t="shared" si="8"/>
        <v>66291.698147756586</v>
      </c>
      <c r="L78" s="71">
        <f t="shared" si="11"/>
        <v>302</v>
      </c>
      <c r="M78" s="80"/>
      <c r="N78" s="81"/>
      <c r="O78" s="72" t="str">
        <f t="shared" si="12"/>
        <v/>
      </c>
      <c r="P78" s="70" t="str">
        <f t="shared" si="13"/>
        <v/>
      </c>
    </row>
    <row r="79" spans="1:16" s="28" customFormat="1" x14ac:dyDescent="0.2">
      <c r="A79" s="79">
        <f t="shared" si="1"/>
        <v>-9.3999999999999997E-4</v>
      </c>
      <c r="B79" s="79">
        <f t="shared" si="2"/>
        <v>9.9000000000000008E-3</v>
      </c>
      <c r="C79" s="79" t="str">
        <f t="shared" si="3"/>
        <v/>
      </c>
      <c r="D79" s="69">
        <f t="shared" si="0"/>
        <v>8.9600000000000009E-3</v>
      </c>
      <c r="E79" s="69">
        <f t="shared" si="4"/>
        <v>7.4666666666666675E-4</v>
      </c>
      <c r="F79" s="70">
        <f t="shared" si="5"/>
        <v>5</v>
      </c>
      <c r="G79" s="70">
        <f t="shared" si="6"/>
        <v>59</v>
      </c>
      <c r="H79" s="74">
        <f t="shared" si="9"/>
        <v>245.26875992624088</v>
      </c>
      <c r="I79" s="74">
        <f t="shared" si="10"/>
        <v>49.497801283658255</v>
      </c>
      <c r="J79" s="74">
        <f t="shared" si="7"/>
        <v>195.77095864258263</v>
      </c>
      <c r="K79" s="74">
        <f t="shared" si="8"/>
        <v>66095.927189114009</v>
      </c>
      <c r="L79" s="71">
        <f t="shared" si="11"/>
        <v>301</v>
      </c>
      <c r="M79" s="80"/>
      <c r="N79" s="81"/>
      <c r="O79" s="72" t="str">
        <f t="shared" si="12"/>
        <v/>
      </c>
      <c r="P79" s="70" t="str">
        <f t="shared" si="13"/>
        <v/>
      </c>
    </row>
    <row r="80" spans="1:16" s="28" customFormat="1" x14ac:dyDescent="0.2">
      <c r="A80" s="79">
        <f t="shared" si="1"/>
        <v>-9.3999999999999997E-4</v>
      </c>
      <c r="B80" s="79">
        <f t="shared" si="2"/>
        <v>9.9000000000000008E-3</v>
      </c>
      <c r="C80" s="79" t="str">
        <f t="shared" si="3"/>
        <v/>
      </c>
      <c r="D80" s="69">
        <f t="shared" si="0"/>
        <v>8.9600000000000009E-3</v>
      </c>
      <c r="E80" s="69">
        <f t="shared" si="4"/>
        <v>7.4666666666666675E-4</v>
      </c>
      <c r="F80" s="70">
        <f t="shared" si="5"/>
        <v>5</v>
      </c>
      <c r="G80" s="70">
        <f t="shared" si="6"/>
        <v>60</v>
      </c>
      <c r="H80" s="74">
        <f t="shared" si="9"/>
        <v>245.26875992624088</v>
      </c>
      <c r="I80" s="74">
        <f t="shared" si="10"/>
        <v>49.351625634538465</v>
      </c>
      <c r="J80" s="74">
        <f t="shared" si="7"/>
        <v>195.91713429170241</v>
      </c>
      <c r="K80" s="74">
        <f t="shared" si="8"/>
        <v>65900.010054822313</v>
      </c>
      <c r="L80" s="71">
        <f t="shared" si="11"/>
        <v>300</v>
      </c>
      <c r="M80" s="80"/>
      <c r="N80" s="81"/>
      <c r="O80" s="72" t="str">
        <f t="shared" si="12"/>
        <v/>
      </c>
      <c r="P80" s="70" t="str">
        <f t="shared" si="13"/>
        <v/>
      </c>
    </row>
    <row r="81" spans="1:16" s="28" customFormat="1" x14ac:dyDescent="0.2">
      <c r="A81" s="79">
        <f t="shared" si="1"/>
        <v>-9.3999999999999997E-4</v>
      </c>
      <c r="B81" s="79">
        <f t="shared" si="2"/>
        <v>9.9000000000000008E-3</v>
      </c>
      <c r="C81" s="79" t="str">
        <f t="shared" si="3"/>
        <v/>
      </c>
      <c r="D81" s="69">
        <f t="shared" si="0"/>
        <v>8.9600000000000009E-3</v>
      </c>
      <c r="E81" s="69">
        <f t="shared" si="4"/>
        <v>7.4666666666666675E-4</v>
      </c>
      <c r="F81" s="70">
        <f t="shared" si="5"/>
        <v>6</v>
      </c>
      <c r="G81" s="70">
        <f t="shared" si="6"/>
        <v>61</v>
      </c>
      <c r="H81" s="74">
        <f t="shared" si="9"/>
        <v>245.2687599262409</v>
      </c>
      <c r="I81" s="74">
        <f t="shared" si="10"/>
        <v>49.205340840933999</v>
      </c>
      <c r="J81" s="74">
        <f t="shared" si="7"/>
        <v>196.06341908530692</v>
      </c>
      <c r="K81" s="74">
        <f t="shared" si="8"/>
        <v>65703.946635737011</v>
      </c>
      <c r="L81" s="71">
        <f t="shared" si="11"/>
        <v>299</v>
      </c>
      <c r="M81" s="80"/>
      <c r="N81" s="81"/>
      <c r="O81" s="72" t="str">
        <f t="shared" si="12"/>
        <v/>
      </c>
      <c r="P81" s="70" t="str">
        <f t="shared" si="13"/>
        <v/>
      </c>
    </row>
    <row r="82" spans="1:16" s="28" customFormat="1" x14ac:dyDescent="0.2">
      <c r="A82" s="79">
        <f t="shared" si="1"/>
        <v>-9.3999999999999997E-4</v>
      </c>
      <c r="B82" s="79">
        <f t="shared" si="2"/>
        <v>9.9000000000000008E-3</v>
      </c>
      <c r="C82" s="79" t="str">
        <f t="shared" si="3"/>
        <v/>
      </c>
      <c r="D82" s="69">
        <f t="shared" si="0"/>
        <v>8.9600000000000009E-3</v>
      </c>
      <c r="E82" s="69">
        <f t="shared" si="4"/>
        <v>7.4666666666666675E-4</v>
      </c>
      <c r="F82" s="70">
        <f t="shared" si="5"/>
        <v>6</v>
      </c>
      <c r="G82" s="70">
        <f t="shared" si="6"/>
        <v>62</v>
      </c>
      <c r="H82" s="74">
        <f t="shared" si="9"/>
        <v>245.2687599262409</v>
      </c>
      <c r="I82" s="74">
        <f t="shared" si="10"/>
        <v>49.058946821350304</v>
      </c>
      <c r="J82" s="74">
        <f t="shared" si="7"/>
        <v>196.2098131048906</v>
      </c>
      <c r="K82" s="74">
        <f t="shared" si="8"/>
        <v>65507.73682263212</v>
      </c>
      <c r="L82" s="71">
        <f t="shared" si="11"/>
        <v>298</v>
      </c>
      <c r="M82" s="80"/>
      <c r="N82" s="81"/>
      <c r="O82" s="72" t="str">
        <f t="shared" si="12"/>
        <v/>
      </c>
      <c r="P82" s="70" t="str">
        <f t="shared" si="13"/>
        <v/>
      </c>
    </row>
    <row r="83" spans="1:16" s="28" customFormat="1" x14ac:dyDescent="0.2">
      <c r="A83" s="79">
        <f t="shared" si="1"/>
        <v>-9.3999999999999997E-4</v>
      </c>
      <c r="B83" s="79">
        <f t="shared" si="2"/>
        <v>9.9000000000000008E-3</v>
      </c>
      <c r="C83" s="79" t="str">
        <f t="shared" si="3"/>
        <v/>
      </c>
      <c r="D83" s="69">
        <f t="shared" si="0"/>
        <v>8.9600000000000009E-3</v>
      </c>
      <c r="E83" s="69">
        <f t="shared" si="4"/>
        <v>7.4666666666666675E-4</v>
      </c>
      <c r="F83" s="70">
        <f t="shared" si="5"/>
        <v>6</v>
      </c>
      <c r="G83" s="70">
        <f t="shared" si="6"/>
        <v>63</v>
      </c>
      <c r="H83" s="74">
        <f t="shared" si="9"/>
        <v>245.2687599262409</v>
      </c>
      <c r="I83" s="74">
        <f t="shared" si="10"/>
        <v>48.912443494231987</v>
      </c>
      <c r="J83" s="74">
        <f t="shared" si="7"/>
        <v>196.35631643200892</v>
      </c>
      <c r="K83" s="74">
        <f t="shared" si="8"/>
        <v>65311.380506200112</v>
      </c>
      <c r="L83" s="71">
        <f t="shared" si="11"/>
        <v>297</v>
      </c>
      <c r="M83" s="80"/>
      <c r="N83" s="81"/>
      <c r="O83" s="72" t="str">
        <f t="shared" si="12"/>
        <v/>
      </c>
      <c r="P83" s="70" t="str">
        <f t="shared" si="13"/>
        <v/>
      </c>
    </row>
    <row r="84" spans="1:16" s="28" customFormat="1" x14ac:dyDescent="0.2">
      <c r="A84" s="79">
        <f t="shared" si="1"/>
        <v>-9.3999999999999997E-4</v>
      </c>
      <c r="B84" s="79">
        <f t="shared" si="2"/>
        <v>9.9000000000000008E-3</v>
      </c>
      <c r="C84" s="79" t="str">
        <f t="shared" si="3"/>
        <v/>
      </c>
      <c r="D84" s="69">
        <f t="shared" si="0"/>
        <v>8.9600000000000009E-3</v>
      </c>
      <c r="E84" s="69">
        <f t="shared" si="4"/>
        <v>7.4666666666666675E-4</v>
      </c>
      <c r="F84" s="70">
        <f t="shared" si="5"/>
        <v>6</v>
      </c>
      <c r="G84" s="70">
        <f t="shared" si="6"/>
        <v>64</v>
      </c>
      <c r="H84" s="74">
        <f t="shared" si="9"/>
        <v>245.26875992624096</v>
      </c>
      <c r="I84" s="74">
        <f t="shared" si="10"/>
        <v>48.765830777962755</v>
      </c>
      <c r="J84" s="74">
        <f t="shared" si="7"/>
        <v>196.50292914827821</v>
      </c>
      <c r="K84" s="74">
        <f t="shared" si="8"/>
        <v>65114.877577051833</v>
      </c>
      <c r="L84" s="71">
        <f t="shared" si="11"/>
        <v>296</v>
      </c>
      <c r="M84" s="80"/>
      <c r="N84" s="81"/>
      <c r="O84" s="72" t="str">
        <f t="shared" si="12"/>
        <v/>
      </c>
      <c r="P84" s="70" t="str">
        <f t="shared" si="13"/>
        <v/>
      </c>
    </row>
    <row r="85" spans="1:16" s="28" customFormat="1" x14ac:dyDescent="0.2">
      <c r="A85" s="79">
        <f t="shared" si="1"/>
        <v>-9.3999999999999997E-4</v>
      </c>
      <c r="B85" s="79">
        <f t="shared" si="2"/>
        <v>9.9000000000000008E-3</v>
      </c>
      <c r="C85" s="79" t="str">
        <f t="shared" si="3"/>
        <v/>
      </c>
      <c r="D85" s="69">
        <f t="shared" ref="D85:D148" si="14">IF(AND($B$6="Variable",G85&lt;&gt;""),A85+B85,C85)</f>
        <v>8.9600000000000009E-3</v>
      </c>
      <c r="E85" s="69">
        <f t="shared" si="4"/>
        <v>7.4666666666666675E-4</v>
      </c>
      <c r="F85" s="70">
        <f t="shared" si="5"/>
        <v>6</v>
      </c>
      <c r="G85" s="70">
        <f t="shared" si="6"/>
        <v>65</v>
      </c>
      <c r="H85" s="74">
        <f t="shared" si="9"/>
        <v>245.2687599262409</v>
      </c>
      <c r="I85" s="74">
        <f t="shared" si="10"/>
        <v>48.619108590865373</v>
      </c>
      <c r="J85" s="74">
        <f t="shared" si="7"/>
        <v>196.64965133537552</v>
      </c>
      <c r="K85" s="74">
        <f t="shared" si="8"/>
        <v>64918.227925716456</v>
      </c>
      <c r="L85" s="71">
        <f t="shared" si="11"/>
        <v>295</v>
      </c>
      <c r="M85" s="80"/>
      <c r="N85" s="81"/>
      <c r="O85" s="72" t="str">
        <f t="shared" si="12"/>
        <v/>
      </c>
      <c r="P85" s="70" t="str">
        <f t="shared" si="13"/>
        <v/>
      </c>
    </row>
    <row r="86" spans="1:16" s="28" customFormat="1" x14ac:dyDescent="0.2">
      <c r="A86" s="79">
        <f t="shared" ref="A86:A149" si="15">IF(AND(A85&lt;&gt;"",G86&lt;&gt;""),A85,"")</f>
        <v>-9.3999999999999997E-4</v>
      </c>
      <c r="B86" s="79">
        <f t="shared" ref="B86:B149" si="16">IF(AND(B85&lt;&gt;"",G86&lt;&gt;""),B85,"")</f>
        <v>9.9000000000000008E-3</v>
      </c>
      <c r="C86" s="79" t="str">
        <f t="shared" ref="C86:C149" si="17">IF(AND(C85&lt;&gt;"",G86&lt;&gt;""),C85,"")</f>
        <v/>
      </c>
      <c r="D86" s="69">
        <f t="shared" si="14"/>
        <v>8.9600000000000009E-3</v>
      </c>
      <c r="E86" s="69">
        <f t="shared" ref="E86:E149" si="18">IF(G86&lt;&gt;"",D86/12,"")</f>
        <v>7.4666666666666675E-4</v>
      </c>
      <c r="F86" s="70">
        <f t="shared" ref="F86:F149" si="19">IF(G86&lt;&gt;"",INT((G86-1)/12)+1,"")</f>
        <v>6</v>
      </c>
      <c r="G86" s="70">
        <f t="shared" ref="G86:G149" si="20">IF(K85&lt;&gt;"",IF(INT(K85)&gt;0,IF(G85&lt;&gt;"",G85+1,""),""),"")</f>
        <v>66</v>
      </c>
      <c r="H86" s="74">
        <f t="shared" si="9"/>
        <v>245.26875992624102</v>
      </c>
      <c r="I86" s="74">
        <f t="shared" si="10"/>
        <v>48.472276851201627</v>
      </c>
      <c r="J86" s="74">
        <f t="shared" ref="J86:J149" si="21">IF(G86&lt;&gt;"",H86-I86+M86,"")</f>
        <v>196.79648307503939</v>
      </c>
      <c r="K86" s="74">
        <f t="shared" ref="K86:K149" si="22">IF(G86&lt;&gt;"",K85-J86,"")</f>
        <v>64721.431442641413</v>
      </c>
      <c r="L86" s="71">
        <f t="shared" si="11"/>
        <v>294</v>
      </c>
      <c r="M86" s="80"/>
      <c r="N86" s="81"/>
      <c r="O86" s="72" t="str">
        <f t="shared" si="12"/>
        <v/>
      </c>
      <c r="P86" s="70" t="str">
        <f t="shared" si="13"/>
        <v/>
      </c>
    </row>
    <row r="87" spans="1:16" s="28" customFormat="1" x14ac:dyDescent="0.2">
      <c r="A87" s="79">
        <f t="shared" si="15"/>
        <v>-9.3999999999999997E-4</v>
      </c>
      <c r="B87" s="79">
        <f t="shared" si="16"/>
        <v>9.9000000000000008E-3</v>
      </c>
      <c r="C87" s="79" t="str">
        <f t="shared" si="17"/>
        <v/>
      </c>
      <c r="D87" s="69">
        <f t="shared" si="14"/>
        <v>8.9600000000000009E-3</v>
      </c>
      <c r="E87" s="69">
        <f t="shared" si="18"/>
        <v>7.4666666666666675E-4</v>
      </c>
      <c r="F87" s="70">
        <f t="shared" si="19"/>
        <v>6</v>
      </c>
      <c r="G87" s="70">
        <f t="shared" si="20"/>
        <v>67</v>
      </c>
      <c r="H87" s="74">
        <f t="shared" ref="H87:H150" si="23">IF(G87&lt;&gt;"",IF(IF(N86&lt;&gt;"PLAZO",PMT(E87,(L86),-K86),H86)&gt;K86,K86+I87,IF(N86&lt;&gt;"PLAZO",PMT(E87,(L86),-K86),H86)),"")</f>
        <v>245.26875992624096</v>
      </c>
      <c r="I87" s="74">
        <f t="shared" ref="I87:I150" si="24">IF(G87&lt;&gt;"",K86*E87,"")</f>
        <v>48.32533547717226</v>
      </c>
      <c r="J87" s="74">
        <f t="shared" si="21"/>
        <v>196.94342444906869</v>
      </c>
      <c r="K87" s="74">
        <f t="shared" si="22"/>
        <v>64524.488018192344</v>
      </c>
      <c r="L87" s="71">
        <f t="shared" ref="L87:L150" si="25">IF(G87&lt;&gt;"",IF(N87&lt;&gt;"PLAZO",L86-1,INT(NPER(E87,-(H87),K87))+1),"")</f>
        <v>293</v>
      </c>
      <c r="M87" s="80"/>
      <c r="N87" s="81"/>
      <c r="O87" s="72" t="str">
        <f t="shared" ref="O87:O150" si="26">IF(M87&lt;&gt;"",IF(N87="CUOTA",H88-H87,""),"")</f>
        <v/>
      </c>
      <c r="P87" s="70" t="str">
        <f t="shared" ref="P87:P150" si="27">IF(M87&lt;&gt;"",IF(N87="PLAZO",CONCATENATE(L86-L87-1," meses"),""),"")</f>
        <v/>
      </c>
    </row>
    <row r="88" spans="1:16" s="28" customFormat="1" x14ac:dyDescent="0.2">
      <c r="A88" s="79">
        <f t="shared" si="15"/>
        <v>-9.3999999999999997E-4</v>
      </c>
      <c r="B88" s="79">
        <f t="shared" si="16"/>
        <v>9.9000000000000008E-3</v>
      </c>
      <c r="C88" s="79" t="str">
        <f t="shared" si="17"/>
        <v/>
      </c>
      <c r="D88" s="69">
        <f t="shared" si="14"/>
        <v>8.9600000000000009E-3</v>
      </c>
      <c r="E88" s="69">
        <f t="shared" si="18"/>
        <v>7.4666666666666675E-4</v>
      </c>
      <c r="F88" s="70">
        <f t="shared" si="19"/>
        <v>6</v>
      </c>
      <c r="G88" s="70">
        <f t="shared" si="20"/>
        <v>68</v>
      </c>
      <c r="H88" s="74">
        <f t="shared" si="23"/>
        <v>245.2687599262409</v>
      </c>
      <c r="I88" s="74">
        <f t="shared" si="24"/>
        <v>48.178284386916957</v>
      </c>
      <c r="J88" s="74">
        <f t="shared" si="21"/>
        <v>197.09047553932396</v>
      </c>
      <c r="K88" s="74">
        <f t="shared" si="22"/>
        <v>64327.397542653023</v>
      </c>
      <c r="L88" s="71">
        <f t="shared" si="25"/>
        <v>292</v>
      </c>
      <c r="M88" s="80"/>
      <c r="N88" s="81"/>
      <c r="O88" s="72" t="str">
        <f t="shared" si="26"/>
        <v/>
      </c>
      <c r="P88" s="70" t="str">
        <f t="shared" si="27"/>
        <v/>
      </c>
    </row>
    <row r="89" spans="1:16" s="28" customFormat="1" x14ac:dyDescent="0.2">
      <c r="A89" s="79">
        <f t="shared" si="15"/>
        <v>-9.3999999999999997E-4</v>
      </c>
      <c r="B89" s="79">
        <f t="shared" si="16"/>
        <v>9.9000000000000008E-3</v>
      </c>
      <c r="C89" s="79" t="str">
        <f t="shared" si="17"/>
        <v/>
      </c>
      <c r="D89" s="69">
        <f t="shared" si="14"/>
        <v>8.9600000000000009E-3</v>
      </c>
      <c r="E89" s="69">
        <f t="shared" si="18"/>
        <v>7.4666666666666675E-4</v>
      </c>
      <c r="F89" s="70">
        <f t="shared" si="19"/>
        <v>6</v>
      </c>
      <c r="G89" s="70">
        <f t="shared" si="20"/>
        <v>69</v>
      </c>
      <c r="H89" s="74">
        <f t="shared" si="23"/>
        <v>245.2687599262409</v>
      </c>
      <c r="I89" s="74">
        <f t="shared" si="24"/>
        <v>48.031123498514262</v>
      </c>
      <c r="J89" s="74">
        <f t="shared" si="21"/>
        <v>197.23763642772664</v>
      </c>
      <c r="K89" s="74">
        <f t="shared" si="22"/>
        <v>64130.159906225294</v>
      </c>
      <c r="L89" s="71">
        <f t="shared" si="25"/>
        <v>291</v>
      </c>
      <c r="M89" s="80"/>
      <c r="N89" s="81"/>
      <c r="O89" s="72" t="str">
        <f t="shared" si="26"/>
        <v/>
      </c>
      <c r="P89" s="70" t="str">
        <f t="shared" si="27"/>
        <v/>
      </c>
    </row>
    <row r="90" spans="1:16" s="28" customFormat="1" x14ac:dyDescent="0.2">
      <c r="A90" s="79">
        <f t="shared" si="15"/>
        <v>-9.3999999999999997E-4</v>
      </c>
      <c r="B90" s="79">
        <f t="shared" si="16"/>
        <v>9.9000000000000008E-3</v>
      </c>
      <c r="C90" s="79" t="str">
        <f t="shared" si="17"/>
        <v/>
      </c>
      <c r="D90" s="69">
        <f t="shared" si="14"/>
        <v>8.9600000000000009E-3</v>
      </c>
      <c r="E90" s="69">
        <f t="shared" si="18"/>
        <v>7.4666666666666675E-4</v>
      </c>
      <c r="F90" s="70">
        <f t="shared" si="19"/>
        <v>6</v>
      </c>
      <c r="G90" s="70">
        <f t="shared" si="20"/>
        <v>70</v>
      </c>
      <c r="H90" s="74">
        <f t="shared" si="23"/>
        <v>245.2687599262409</v>
      </c>
      <c r="I90" s="74">
        <f t="shared" si="24"/>
        <v>47.883852729981555</v>
      </c>
      <c r="J90" s="74">
        <f t="shared" si="21"/>
        <v>197.38490719625935</v>
      </c>
      <c r="K90" s="74">
        <f t="shared" si="22"/>
        <v>63932.774999029032</v>
      </c>
      <c r="L90" s="71">
        <f t="shared" si="25"/>
        <v>290</v>
      </c>
      <c r="M90" s="80"/>
      <c r="N90" s="81"/>
      <c r="O90" s="72" t="str">
        <f t="shared" si="26"/>
        <v/>
      </c>
      <c r="P90" s="70" t="str">
        <f t="shared" si="27"/>
        <v/>
      </c>
    </row>
    <row r="91" spans="1:16" s="28" customFormat="1" x14ac:dyDescent="0.2">
      <c r="A91" s="79">
        <f t="shared" si="15"/>
        <v>-9.3999999999999997E-4</v>
      </c>
      <c r="B91" s="79">
        <f t="shared" si="16"/>
        <v>9.9000000000000008E-3</v>
      </c>
      <c r="C91" s="79" t="str">
        <f t="shared" si="17"/>
        <v/>
      </c>
      <c r="D91" s="69">
        <f t="shared" si="14"/>
        <v>8.9600000000000009E-3</v>
      </c>
      <c r="E91" s="69">
        <f t="shared" si="18"/>
        <v>7.4666666666666675E-4</v>
      </c>
      <c r="F91" s="70">
        <f t="shared" si="19"/>
        <v>6</v>
      </c>
      <c r="G91" s="70">
        <f t="shared" si="20"/>
        <v>71</v>
      </c>
      <c r="H91" s="74">
        <f t="shared" si="23"/>
        <v>245.2687599262409</v>
      </c>
      <c r="I91" s="74">
        <f t="shared" si="24"/>
        <v>47.736471999275018</v>
      </c>
      <c r="J91" s="74">
        <f t="shared" si="21"/>
        <v>197.53228792696589</v>
      </c>
      <c r="K91" s="74">
        <f t="shared" si="22"/>
        <v>63735.242711102066</v>
      </c>
      <c r="L91" s="71">
        <f t="shared" si="25"/>
        <v>289</v>
      </c>
      <c r="M91" s="80"/>
      <c r="N91" s="81"/>
      <c r="O91" s="72" t="str">
        <f t="shared" si="26"/>
        <v/>
      </c>
      <c r="P91" s="70" t="str">
        <f t="shared" si="27"/>
        <v/>
      </c>
    </row>
    <row r="92" spans="1:16" s="28" customFormat="1" x14ac:dyDescent="0.2">
      <c r="A92" s="79">
        <f t="shared" si="15"/>
        <v>-9.3999999999999997E-4</v>
      </c>
      <c r="B92" s="79">
        <f t="shared" si="16"/>
        <v>9.9000000000000008E-3</v>
      </c>
      <c r="C92" s="79" t="str">
        <f t="shared" si="17"/>
        <v/>
      </c>
      <c r="D92" s="69">
        <f t="shared" si="14"/>
        <v>8.9600000000000009E-3</v>
      </c>
      <c r="E92" s="69">
        <f t="shared" si="18"/>
        <v>7.4666666666666675E-4</v>
      </c>
      <c r="F92" s="70">
        <f t="shared" si="19"/>
        <v>6</v>
      </c>
      <c r="G92" s="70">
        <f t="shared" si="20"/>
        <v>72</v>
      </c>
      <c r="H92" s="74">
        <f t="shared" si="23"/>
        <v>245.2687599262409</v>
      </c>
      <c r="I92" s="74">
        <f t="shared" si="24"/>
        <v>47.588981224289547</v>
      </c>
      <c r="J92" s="74">
        <f t="shared" si="21"/>
        <v>197.67977870195136</v>
      </c>
      <c r="K92" s="74">
        <f t="shared" si="22"/>
        <v>63537.562932400113</v>
      </c>
      <c r="L92" s="71">
        <f t="shared" si="25"/>
        <v>288</v>
      </c>
      <c r="M92" s="80"/>
      <c r="N92" s="81"/>
      <c r="O92" s="72" t="str">
        <f t="shared" si="26"/>
        <v/>
      </c>
      <c r="P92" s="70" t="str">
        <f t="shared" si="27"/>
        <v/>
      </c>
    </row>
    <row r="93" spans="1:16" s="28" customFormat="1" x14ac:dyDescent="0.2">
      <c r="A93" s="79">
        <f t="shared" si="15"/>
        <v>-9.3999999999999997E-4</v>
      </c>
      <c r="B93" s="79">
        <f t="shared" si="16"/>
        <v>9.9000000000000008E-3</v>
      </c>
      <c r="C93" s="79" t="str">
        <f t="shared" si="17"/>
        <v/>
      </c>
      <c r="D93" s="69">
        <f t="shared" si="14"/>
        <v>8.9600000000000009E-3</v>
      </c>
      <c r="E93" s="69">
        <f t="shared" si="18"/>
        <v>7.4666666666666675E-4</v>
      </c>
      <c r="F93" s="70">
        <f t="shared" si="19"/>
        <v>7</v>
      </c>
      <c r="G93" s="70">
        <f t="shared" si="20"/>
        <v>73</v>
      </c>
      <c r="H93" s="74">
        <f t="shared" si="23"/>
        <v>245.2687599262409</v>
      </c>
      <c r="I93" s="74">
        <f t="shared" si="24"/>
        <v>47.441380322858755</v>
      </c>
      <c r="J93" s="74">
        <f t="shared" si="21"/>
        <v>197.82737960338216</v>
      </c>
      <c r="K93" s="74">
        <f t="shared" si="22"/>
        <v>63339.73555279673</v>
      </c>
      <c r="L93" s="71">
        <f t="shared" si="25"/>
        <v>287</v>
      </c>
      <c r="M93" s="80"/>
      <c r="N93" s="81"/>
      <c r="O93" s="72" t="str">
        <f t="shared" si="26"/>
        <v/>
      </c>
      <c r="P93" s="70" t="str">
        <f t="shared" si="27"/>
        <v/>
      </c>
    </row>
    <row r="94" spans="1:16" s="28" customFormat="1" x14ac:dyDescent="0.2">
      <c r="A94" s="79">
        <f t="shared" si="15"/>
        <v>-9.3999999999999997E-4</v>
      </c>
      <c r="B94" s="79">
        <f t="shared" si="16"/>
        <v>9.9000000000000008E-3</v>
      </c>
      <c r="C94" s="79" t="str">
        <f t="shared" si="17"/>
        <v/>
      </c>
      <c r="D94" s="69">
        <f t="shared" si="14"/>
        <v>8.9600000000000009E-3</v>
      </c>
      <c r="E94" s="69">
        <f t="shared" si="18"/>
        <v>7.4666666666666675E-4</v>
      </c>
      <c r="F94" s="70">
        <f t="shared" si="19"/>
        <v>7</v>
      </c>
      <c r="G94" s="70">
        <f t="shared" si="20"/>
        <v>74</v>
      </c>
      <c r="H94" s="74">
        <f t="shared" si="23"/>
        <v>245.2687599262409</v>
      </c>
      <c r="I94" s="74">
        <f t="shared" si="24"/>
        <v>47.293669212754899</v>
      </c>
      <c r="J94" s="74">
        <f t="shared" si="21"/>
        <v>197.975090713486</v>
      </c>
      <c r="K94" s="74">
        <f t="shared" si="22"/>
        <v>63141.760462083243</v>
      </c>
      <c r="L94" s="71">
        <f t="shared" si="25"/>
        <v>286</v>
      </c>
      <c r="M94" s="80"/>
      <c r="N94" s="81"/>
      <c r="O94" s="72" t="str">
        <f t="shared" si="26"/>
        <v/>
      </c>
      <c r="P94" s="70" t="str">
        <f t="shared" si="27"/>
        <v/>
      </c>
    </row>
    <row r="95" spans="1:16" s="28" customFormat="1" x14ac:dyDescent="0.2">
      <c r="A95" s="79">
        <f t="shared" si="15"/>
        <v>-9.3999999999999997E-4</v>
      </c>
      <c r="B95" s="79">
        <f t="shared" si="16"/>
        <v>9.9000000000000008E-3</v>
      </c>
      <c r="C95" s="79" t="str">
        <f t="shared" si="17"/>
        <v/>
      </c>
      <c r="D95" s="69">
        <f t="shared" si="14"/>
        <v>8.9600000000000009E-3</v>
      </c>
      <c r="E95" s="69">
        <f t="shared" si="18"/>
        <v>7.4666666666666675E-4</v>
      </c>
      <c r="F95" s="70">
        <f t="shared" si="19"/>
        <v>7</v>
      </c>
      <c r="G95" s="70">
        <f t="shared" si="20"/>
        <v>75</v>
      </c>
      <c r="H95" s="74">
        <f t="shared" si="23"/>
        <v>245.26875992624088</v>
      </c>
      <c r="I95" s="74">
        <f t="shared" si="24"/>
        <v>47.145847811688824</v>
      </c>
      <c r="J95" s="74">
        <f t="shared" si="21"/>
        <v>198.12291211455204</v>
      </c>
      <c r="K95" s="74">
        <f t="shared" si="22"/>
        <v>62943.637549968691</v>
      </c>
      <c r="L95" s="71">
        <f t="shared" si="25"/>
        <v>285</v>
      </c>
      <c r="M95" s="80"/>
      <c r="N95" s="81"/>
      <c r="O95" s="72" t="str">
        <f t="shared" si="26"/>
        <v/>
      </c>
      <c r="P95" s="70" t="str">
        <f t="shared" si="27"/>
        <v/>
      </c>
    </row>
    <row r="96" spans="1:16" s="28" customFormat="1" x14ac:dyDescent="0.2">
      <c r="A96" s="79">
        <f t="shared" si="15"/>
        <v>-9.3999999999999997E-4</v>
      </c>
      <c r="B96" s="79">
        <f t="shared" si="16"/>
        <v>9.9000000000000008E-3</v>
      </c>
      <c r="C96" s="79" t="str">
        <f t="shared" si="17"/>
        <v/>
      </c>
      <c r="D96" s="69">
        <f t="shared" si="14"/>
        <v>8.9600000000000009E-3</v>
      </c>
      <c r="E96" s="69">
        <f t="shared" si="18"/>
        <v>7.4666666666666675E-4</v>
      </c>
      <c r="F96" s="70">
        <f t="shared" si="19"/>
        <v>7</v>
      </c>
      <c r="G96" s="70">
        <f t="shared" si="20"/>
        <v>76</v>
      </c>
      <c r="H96" s="74">
        <f t="shared" si="23"/>
        <v>245.2687599262409</v>
      </c>
      <c r="I96" s="74">
        <f t="shared" si="24"/>
        <v>46.997916037309963</v>
      </c>
      <c r="J96" s="74">
        <f t="shared" si="21"/>
        <v>198.27084388893093</v>
      </c>
      <c r="K96" s="74">
        <f t="shared" si="22"/>
        <v>62745.36670607976</v>
      </c>
      <c r="L96" s="71">
        <f t="shared" si="25"/>
        <v>284</v>
      </c>
      <c r="M96" s="80"/>
      <c r="N96" s="81"/>
      <c r="O96" s="72" t="str">
        <f t="shared" si="26"/>
        <v/>
      </c>
      <c r="P96" s="70" t="str">
        <f t="shared" si="27"/>
        <v/>
      </c>
    </row>
    <row r="97" spans="1:16" s="28" customFormat="1" x14ac:dyDescent="0.2">
      <c r="A97" s="79">
        <f t="shared" si="15"/>
        <v>-9.3999999999999997E-4</v>
      </c>
      <c r="B97" s="79">
        <f t="shared" si="16"/>
        <v>9.9000000000000008E-3</v>
      </c>
      <c r="C97" s="79" t="str">
        <f t="shared" si="17"/>
        <v/>
      </c>
      <c r="D97" s="69">
        <f t="shared" si="14"/>
        <v>8.9600000000000009E-3</v>
      </c>
      <c r="E97" s="69">
        <f t="shared" si="18"/>
        <v>7.4666666666666675E-4</v>
      </c>
      <c r="F97" s="70">
        <f t="shared" si="19"/>
        <v>7</v>
      </c>
      <c r="G97" s="70">
        <f t="shared" si="20"/>
        <v>77</v>
      </c>
      <c r="H97" s="74">
        <f t="shared" si="23"/>
        <v>245.2687599262409</v>
      </c>
      <c r="I97" s="74">
        <f t="shared" si="24"/>
        <v>46.849873807206222</v>
      </c>
      <c r="J97" s="74">
        <f t="shared" si="21"/>
        <v>198.41888611903468</v>
      </c>
      <c r="K97" s="74">
        <f t="shared" si="22"/>
        <v>62546.947819960726</v>
      </c>
      <c r="L97" s="71">
        <f t="shared" si="25"/>
        <v>283</v>
      </c>
      <c r="M97" s="80"/>
      <c r="N97" s="81"/>
      <c r="O97" s="72" t="str">
        <f t="shared" si="26"/>
        <v/>
      </c>
      <c r="P97" s="70" t="str">
        <f t="shared" si="27"/>
        <v/>
      </c>
    </row>
    <row r="98" spans="1:16" s="28" customFormat="1" x14ac:dyDescent="0.2">
      <c r="A98" s="79">
        <f t="shared" si="15"/>
        <v>-9.3999999999999997E-4</v>
      </c>
      <c r="B98" s="79">
        <f t="shared" si="16"/>
        <v>9.9000000000000008E-3</v>
      </c>
      <c r="C98" s="79" t="str">
        <f t="shared" si="17"/>
        <v/>
      </c>
      <c r="D98" s="69">
        <f t="shared" si="14"/>
        <v>8.9600000000000009E-3</v>
      </c>
      <c r="E98" s="69">
        <f t="shared" si="18"/>
        <v>7.4666666666666675E-4</v>
      </c>
      <c r="F98" s="70">
        <f t="shared" si="19"/>
        <v>7</v>
      </c>
      <c r="G98" s="70">
        <f t="shared" si="20"/>
        <v>78</v>
      </c>
      <c r="H98" s="74">
        <f t="shared" si="23"/>
        <v>245.2687599262409</v>
      </c>
      <c r="I98" s="74">
        <f t="shared" si="24"/>
        <v>46.701721038904012</v>
      </c>
      <c r="J98" s="74">
        <f t="shared" si="21"/>
        <v>198.56703888733688</v>
      </c>
      <c r="K98" s="74">
        <f t="shared" si="22"/>
        <v>62348.380781073385</v>
      </c>
      <c r="L98" s="71">
        <f t="shared" si="25"/>
        <v>282</v>
      </c>
      <c r="M98" s="80"/>
      <c r="N98" s="81"/>
      <c r="O98" s="72" t="str">
        <f t="shared" si="26"/>
        <v/>
      </c>
      <c r="P98" s="70" t="str">
        <f t="shared" si="27"/>
        <v/>
      </c>
    </row>
    <row r="99" spans="1:16" s="28" customFormat="1" x14ac:dyDescent="0.2">
      <c r="A99" s="79">
        <f t="shared" si="15"/>
        <v>-9.3999999999999997E-4</v>
      </c>
      <c r="B99" s="79">
        <f t="shared" si="16"/>
        <v>9.9000000000000008E-3</v>
      </c>
      <c r="C99" s="79" t="str">
        <f t="shared" si="17"/>
        <v/>
      </c>
      <c r="D99" s="69">
        <f t="shared" si="14"/>
        <v>8.9600000000000009E-3</v>
      </c>
      <c r="E99" s="69">
        <f t="shared" si="18"/>
        <v>7.4666666666666675E-4</v>
      </c>
      <c r="F99" s="70">
        <f t="shared" si="19"/>
        <v>7</v>
      </c>
      <c r="G99" s="70">
        <f t="shared" si="20"/>
        <v>79</v>
      </c>
      <c r="H99" s="74">
        <f t="shared" si="23"/>
        <v>245.2687599262409</v>
      </c>
      <c r="I99" s="74">
        <f t="shared" si="24"/>
        <v>46.553457649868136</v>
      </c>
      <c r="J99" s="74">
        <f t="shared" si="21"/>
        <v>198.71530227637277</v>
      </c>
      <c r="K99" s="74">
        <f t="shared" si="22"/>
        <v>62149.665478797011</v>
      </c>
      <c r="L99" s="71">
        <f t="shared" si="25"/>
        <v>281</v>
      </c>
      <c r="M99" s="80"/>
      <c r="N99" s="81"/>
      <c r="O99" s="72" t="str">
        <f t="shared" si="26"/>
        <v/>
      </c>
      <c r="P99" s="70" t="str">
        <f t="shared" si="27"/>
        <v/>
      </c>
    </row>
    <row r="100" spans="1:16" s="28" customFormat="1" x14ac:dyDescent="0.2">
      <c r="A100" s="79">
        <f t="shared" si="15"/>
        <v>-9.3999999999999997E-4</v>
      </c>
      <c r="B100" s="79">
        <f t="shared" si="16"/>
        <v>9.9000000000000008E-3</v>
      </c>
      <c r="C100" s="79" t="str">
        <f t="shared" si="17"/>
        <v/>
      </c>
      <c r="D100" s="69">
        <f t="shared" si="14"/>
        <v>8.9600000000000009E-3</v>
      </c>
      <c r="E100" s="69">
        <f t="shared" si="18"/>
        <v>7.4666666666666675E-4</v>
      </c>
      <c r="F100" s="70">
        <f t="shared" si="19"/>
        <v>7</v>
      </c>
      <c r="G100" s="70">
        <f t="shared" si="20"/>
        <v>80</v>
      </c>
      <c r="H100" s="74">
        <f t="shared" si="23"/>
        <v>245.26875992624088</v>
      </c>
      <c r="I100" s="74">
        <f t="shared" si="24"/>
        <v>46.405083557501776</v>
      </c>
      <c r="J100" s="74">
        <f t="shared" si="21"/>
        <v>198.86367636873911</v>
      </c>
      <c r="K100" s="74">
        <f t="shared" si="22"/>
        <v>61950.801802428272</v>
      </c>
      <c r="L100" s="71">
        <f t="shared" si="25"/>
        <v>280</v>
      </c>
      <c r="M100" s="80"/>
      <c r="N100" s="81"/>
      <c r="O100" s="72" t="str">
        <f t="shared" si="26"/>
        <v/>
      </c>
      <c r="P100" s="70" t="str">
        <f t="shared" si="27"/>
        <v/>
      </c>
    </row>
    <row r="101" spans="1:16" s="28" customFormat="1" x14ac:dyDescent="0.2">
      <c r="A101" s="79">
        <f t="shared" si="15"/>
        <v>-9.3999999999999997E-4</v>
      </c>
      <c r="B101" s="79">
        <f t="shared" si="16"/>
        <v>9.9000000000000008E-3</v>
      </c>
      <c r="C101" s="79" t="str">
        <f t="shared" si="17"/>
        <v/>
      </c>
      <c r="D101" s="69">
        <f t="shared" si="14"/>
        <v>8.9600000000000009E-3</v>
      </c>
      <c r="E101" s="69">
        <f t="shared" si="18"/>
        <v>7.4666666666666675E-4</v>
      </c>
      <c r="F101" s="70">
        <f t="shared" si="19"/>
        <v>7</v>
      </c>
      <c r="G101" s="70">
        <f t="shared" si="20"/>
        <v>81</v>
      </c>
      <c r="H101" s="74">
        <f t="shared" si="23"/>
        <v>245.26875992624088</v>
      </c>
      <c r="I101" s="74">
        <f t="shared" si="24"/>
        <v>46.25659867914645</v>
      </c>
      <c r="J101" s="74">
        <f t="shared" si="21"/>
        <v>199.01216124709441</v>
      </c>
      <c r="K101" s="74">
        <f t="shared" si="22"/>
        <v>61751.789641181174</v>
      </c>
      <c r="L101" s="71">
        <f t="shared" si="25"/>
        <v>279</v>
      </c>
      <c r="M101" s="80"/>
      <c r="N101" s="81"/>
      <c r="O101" s="72" t="str">
        <f t="shared" si="26"/>
        <v/>
      </c>
      <c r="P101" s="70" t="str">
        <f t="shared" si="27"/>
        <v/>
      </c>
    </row>
    <row r="102" spans="1:16" s="28" customFormat="1" x14ac:dyDescent="0.2">
      <c r="A102" s="79">
        <f t="shared" si="15"/>
        <v>-9.3999999999999997E-4</v>
      </c>
      <c r="B102" s="79">
        <f t="shared" si="16"/>
        <v>9.9000000000000008E-3</v>
      </c>
      <c r="C102" s="79" t="str">
        <f t="shared" si="17"/>
        <v/>
      </c>
      <c r="D102" s="69">
        <f t="shared" si="14"/>
        <v>8.9600000000000009E-3</v>
      </c>
      <c r="E102" s="69">
        <f t="shared" si="18"/>
        <v>7.4666666666666675E-4</v>
      </c>
      <c r="F102" s="70">
        <f t="shared" si="19"/>
        <v>7</v>
      </c>
      <c r="G102" s="70">
        <f t="shared" si="20"/>
        <v>82</v>
      </c>
      <c r="H102" s="74">
        <f t="shared" si="23"/>
        <v>245.26875992624088</v>
      </c>
      <c r="I102" s="74">
        <f t="shared" si="24"/>
        <v>46.108002932081945</v>
      </c>
      <c r="J102" s="74">
        <f t="shared" si="21"/>
        <v>199.16075699415893</v>
      </c>
      <c r="K102" s="74">
        <f t="shared" si="22"/>
        <v>61552.628884187012</v>
      </c>
      <c r="L102" s="71">
        <f t="shared" si="25"/>
        <v>278</v>
      </c>
      <c r="M102" s="80"/>
      <c r="N102" s="81"/>
      <c r="O102" s="72" t="str">
        <f t="shared" si="26"/>
        <v/>
      </c>
      <c r="P102" s="70" t="str">
        <f t="shared" si="27"/>
        <v/>
      </c>
    </row>
    <row r="103" spans="1:16" s="28" customFormat="1" x14ac:dyDescent="0.2">
      <c r="A103" s="79">
        <f t="shared" si="15"/>
        <v>-9.3999999999999997E-4</v>
      </c>
      <c r="B103" s="79">
        <f t="shared" si="16"/>
        <v>9.9000000000000008E-3</v>
      </c>
      <c r="C103" s="79" t="str">
        <f t="shared" si="17"/>
        <v/>
      </c>
      <c r="D103" s="69">
        <f t="shared" si="14"/>
        <v>8.9600000000000009E-3</v>
      </c>
      <c r="E103" s="69">
        <f t="shared" si="18"/>
        <v>7.4666666666666675E-4</v>
      </c>
      <c r="F103" s="70">
        <f t="shared" si="19"/>
        <v>7</v>
      </c>
      <c r="G103" s="70">
        <f t="shared" si="20"/>
        <v>83</v>
      </c>
      <c r="H103" s="74">
        <f t="shared" si="23"/>
        <v>245.26875992624088</v>
      </c>
      <c r="I103" s="74">
        <f t="shared" si="24"/>
        <v>45.95929623352631</v>
      </c>
      <c r="J103" s="74">
        <f t="shared" si="21"/>
        <v>199.30946369271456</v>
      </c>
      <c r="K103" s="74">
        <f t="shared" si="22"/>
        <v>61353.319420494299</v>
      </c>
      <c r="L103" s="71">
        <f t="shared" si="25"/>
        <v>277</v>
      </c>
      <c r="M103" s="80"/>
      <c r="N103" s="81"/>
      <c r="O103" s="72" t="str">
        <f t="shared" si="26"/>
        <v/>
      </c>
      <c r="P103" s="70" t="str">
        <f t="shared" si="27"/>
        <v/>
      </c>
    </row>
    <row r="104" spans="1:16" s="28" customFormat="1" x14ac:dyDescent="0.2">
      <c r="A104" s="79">
        <f t="shared" si="15"/>
        <v>-9.3999999999999997E-4</v>
      </c>
      <c r="B104" s="79">
        <f t="shared" si="16"/>
        <v>9.9000000000000008E-3</v>
      </c>
      <c r="C104" s="79" t="str">
        <f t="shared" si="17"/>
        <v/>
      </c>
      <c r="D104" s="69">
        <f t="shared" si="14"/>
        <v>8.9600000000000009E-3</v>
      </c>
      <c r="E104" s="69">
        <f t="shared" si="18"/>
        <v>7.4666666666666675E-4</v>
      </c>
      <c r="F104" s="70">
        <f t="shared" si="19"/>
        <v>7</v>
      </c>
      <c r="G104" s="70">
        <f t="shared" si="20"/>
        <v>84</v>
      </c>
      <c r="H104" s="74">
        <f t="shared" si="23"/>
        <v>245.26875992624088</v>
      </c>
      <c r="I104" s="74">
        <f t="shared" si="24"/>
        <v>45.810478500635746</v>
      </c>
      <c r="J104" s="74">
        <f t="shared" si="21"/>
        <v>199.45828142560512</v>
      </c>
      <c r="K104" s="74">
        <f t="shared" si="22"/>
        <v>61153.861139068693</v>
      </c>
      <c r="L104" s="71">
        <f t="shared" si="25"/>
        <v>276</v>
      </c>
      <c r="M104" s="80"/>
      <c r="N104" s="81"/>
      <c r="O104" s="72" t="str">
        <f t="shared" si="26"/>
        <v/>
      </c>
      <c r="P104" s="70" t="str">
        <f t="shared" si="27"/>
        <v/>
      </c>
    </row>
    <row r="105" spans="1:16" s="28" customFormat="1" x14ac:dyDescent="0.2">
      <c r="A105" s="79">
        <f t="shared" si="15"/>
        <v>-9.3999999999999997E-4</v>
      </c>
      <c r="B105" s="79">
        <f t="shared" si="16"/>
        <v>9.9000000000000008E-3</v>
      </c>
      <c r="C105" s="79" t="str">
        <f t="shared" si="17"/>
        <v/>
      </c>
      <c r="D105" s="69">
        <f t="shared" si="14"/>
        <v>8.9600000000000009E-3</v>
      </c>
      <c r="E105" s="69">
        <f t="shared" si="18"/>
        <v>7.4666666666666675E-4</v>
      </c>
      <c r="F105" s="70">
        <f t="shared" si="19"/>
        <v>8</v>
      </c>
      <c r="G105" s="70">
        <f t="shared" si="20"/>
        <v>85</v>
      </c>
      <c r="H105" s="74">
        <f t="shared" si="23"/>
        <v>245.26875992624082</v>
      </c>
      <c r="I105" s="74">
        <f t="shared" si="24"/>
        <v>45.661549650504632</v>
      </c>
      <c r="J105" s="74">
        <f t="shared" si="21"/>
        <v>199.60721027573618</v>
      </c>
      <c r="K105" s="74">
        <f t="shared" si="22"/>
        <v>60954.253928792954</v>
      </c>
      <c r="L105" s="71">
        <f t="shared" si="25"/>
        <v>275</v>
      </c>
      <c r="M105" s="80"/>
      <c r="N105" s="81"/>
      <c r="O105" s="72" t="str">
        <f t="shared" si="26"/>
        <v/>
      </c>
      <c r="P105" s="70" t="str">
        <f t="shared" si="27"/>
        <v/>
      </c>
    </row>
    <row r="106" spans="1:16" s="28" customFormat="1" x14ac:dyDescent="0.2">
      <c r="A106" s="79">
        <f t="shared" si="15"/>
        <v>-9.3999999999999997E-4</v>
      </c>
      <c r="B106" s="79">
        <f t="shared" si="16"/>
        <v>9.9000000000000008E-3</v>
      </c>
      <c r="C106" s="79" t="str">
        <f t="shared" si="17"/>
        <v/>
      </c>
      <c r="D106" s="69">
        <f t="shared" si="14"/>
        <v>8.9600000000000009E-3</v>
      </c>
      <c r="E106" s="69">
        <f t="shared" si="18"/>
        <v>7.4666666666666675E-4</v>
      </c>
      <c r="F106" s="70">
        <f t="shared" si="19"/>
        <v>8</v>
      </c>
      <c r="G106" s="70">
        <f t="shared" si="20"/>
        <v>86</v>
      </c>
      <c r="H106" s="74">
        <f t="shared" si="23"/>
        <v>245.26875992624082</v>
      </c>
      <c r="I106" s="74">
        <f t="shared" si="24"/>
        <v>45.512509600165409</v>
      </c>
      <c r="J106" s="74">
        <f t="shared" si="21"/>
        <v>199.75625032607542</v>
      </c>
      <c r="K106" s="74">
        <f t="shared" si="22"/>
        <v>60754.497678466876</v>
      </c>
      <c r="L106" s="71">
        <f t="shared" si="25"/>
        <v>274</v>
      </c>
      <c r="M106" s="80"/>
      <c r="N106" s="81"/>
      <c r="O106" s="72" t="str">
        <f t="shared" si="26"/>
        <v/>
      </c>
      <c r="P106" s="70" t="str">
        <f t="shared" si="27"/>
        <v/>
      </c>
    </row>
    <row r="107" spans="1:16" s="28" customFormat="1" x14ac:dyDescent="0.2">
      <c r="A107" s="79">
        <f t="shared" si="15"/>
        <v>-9.3999999999999997E-4</v>
      </c>
      <c r="B107" s="79">
        <f t="shared" si="16"/>
        <v>9.9000000000000008E-3</v>
      </c>
      <c r="C107" s="79" t="str">
        <f t="shared" si="17"/>
        <v/>
      </c>
      <c r="D107" s="69">
        <f t="shared" si="14"/>
        <v>8.9600000000000009E-3</v>
      </c>
      <c r="E107" s="69">
        <f t="shared" si="18"/>
        <v>7.4666666666666675E-4</v>
      </c>
      <c r="F107" s="70">
        <f t="shared" si="19"/>
        <v>8</v>
      </c>
      <c r="G107" s="70">
        <f t="shared" si="20"/>
        <v>87</v>
      </c>
      <c r="H107" s="74">
        <f t="shared" si="23"/>
        <v>245.26875992624082</v>
      </c>
      <c r="I107" s="74">
        <f t="shared" si="24"/>
        <v>45.363358266588605</v>
      </c>
      <c r="J107" s="74">
        <f t="shared" si="21"/>
        <v>199.90540165965223</v>
      </c>
      <c r="K107" s="74">
        <f t="shared" si="22"/>
        <v>60554.592276807227</v>
      </c>
      <c r="L107" s="71">
        <f t="shared" si="25"/>
        <v>273</v>
      </c>
      <c r="M107" s="80"/>
      <c r="N107" s="81"/>
      <c r="O107" s="72" t="str">
        <f t="shared" si="26"/>
        <v/>
      </c>
      <c r="P107" s="70" t="str">
        <f t="shared" si="27"/>
        <v/>
      </c>
    </row>
    <row r="108" spans="1:16" s="28" customFormat="1" x14ac:dyDescent="0.2">
      <c r="A108" s="79">
        <f t="shared" si="15"/>
        <v>-9.3999999999999997E-4</v>
      </c>
      <c r="B108" s="79">
        <f t="shared" si="16"/>
        <v>9.9000000000000008E-3</v>
      </c>
      <c r="C108" s="79" t="str">
        <f t="shared" si="17"/>
        <v/>
      </c>
      <c r="D108" s="69">
        <f t="shared" si="14"/>
        <v>8.9600000000000009E-3</v>
      </c>
      <c r="E108" s="69">
        <f t="shared" si="18"/>
        <v>7.4666666666666675E-4</v>
      </c>
      <c r="F108" s="70">
        <f t="shared" si="19"/>
        <v>8</v>
      </c>
      <c r="G108" s="70">
        <f t="shared" si="20"/>
        <v>88</v>
      </c>
      <c r="H108" s="74">
        <f t="shared" si="23"/>
        <v>245.26875992624088</v>
      </c>
      <c r="I108" s="74">
        <f t="shared" si="24"/>
        <v>45.214095566682737</v>
      </c>
      <c r="J108" s="74">
        <f t="shared" si="21"/>
        <v>200.05466435955813</v>
      </c>
      <c r="K108" s="74">
        <f t="shared" si="22"/>
        <v>60354.537612447668</v>
      </c>
      <c r="L108" s="71">
        <f t="shared" si="25"/>
        <v>272</v>
      </c>
      <c r="M108" s="80"/>
      <c r="N108" s="81"/>
      <c r="O108" s="72" t="str">
        <f t="shared" si="26"/>
        <v/>
      </c>
      <c r="P108" s="70" t="str">
        <f t="shared" si="27"/>
        <v/>
      </c>
    </row>
    <row r="109" spans="1:16" s="28" customFormat="1" x14ac:dyDescent="0.2">
      <c r="A109" s="79">
        <f t="shared" si="15"/>
        <v>-9.3999999999999997E-4</v>
      </c>
      <c r="B109" s="79">
        <f t="shared" si="16"/>
        <v>9.9000000000000008E-3</v>
      </c>
      <c r="C109" s="79" t="str">
        <f t="shared" si="17"/>
        <v/>
      </c>
      <c r="D109" s="69">
        <f t="shared" si="14"/>
        <v>8.9600000000000009E-3</v>
      </c>
      <c r="E109" s="69">
        <f t="shared" si="18"/>
        <v>7.4666666666666675E-4</v>
      </c>
      <c r="F109" s="70">
        <f t="shared" si="19"/>
        <v>8</v>
      </c>
      <c r="G109" s="70">
        <f t="shared" si="20"/>
        <v>89</v>
      </c>
      <c r="H109" s="74">
        <f t="shared" si="23"/>
        <v>245.26875992624079</v>
      </c>
      <c r="I109" s="74">
        <f t="shared" si="24"/>
        <v>45.064721417294265</v>
      </c>
      <c r="J109" s="74">
        <f t="shared" si="21"/>
        <v>200.20403850894652</v>
      </c>
      <c r="K109" s="74">
        <f t="shared" si="22"/>
        <v>60154.333573938718</v>
      </c>
      <c r="L109" s="71">
        <f t="shared" si="25"/>
        <v>271</v>
      </c>
      <c r="M109" s="80"/>
      <c r="N109" s="81"/>
      <c r="O109" s="72" t="str">
        <f t="shared" si="26"/>
        <v/>
      </c>
      <c r="P109" s="70" t="str">
        <f t="shared" si="27"/>
        <v/>
      </c>
    </row>
    <row r="110" spans="1:16" s="28" customFormat="1" x14ac:dyDescent="0.2">
      <c r="A110" s="79">
        <f t="shared" si="15"/>
        <v>-9.3999999999999997E-4</v>
      </c>
      <c r="B110" s="79">
        <f t="shared" si="16"/>
        <v>9.9000000000000008E-3</v>
      </c>
      <c r="C110" s="79" t="str">
        <f t="shared" si="17"/>
        <v/>
      </c>
      <c r="D110" s="69">
        <f t="shared" si="14"/>
        <v>8.9600000000000009E-3</v>
      </c>
      <c r="E110" s="69">
        <f t="shared" si="18"/>
        <v>7.4666666666666675E-4</v>
      </c>
      <c r="F110" s="70">
        <f t="shared" si="19"/>
        <v>8</v>
      </c>
      <c r="G110" s="70">
        <f t="shared" si="20"/>
        <v>90</v>
      </c>
      <c r="H110" s="74">
        <f t="shared" si="23"/>
        <v>245.26875992624079</v>
      </c>
      <c r="I110" s="74">
        <f t="shared" si="24"/>
        <v>44.915235735207581</v>
      </c>
      <c r="J110" s="74">
        <f t="shared" si="21"/>
        <v>200.35352419103322</v>
      </c>
      <c r="K110" s="74">
        <f t="shared" si="22"/>
        <v>59953.980049747683</v>
      </c>
      <c r="L110" s="71">
        <f t="shared" si="25"/>
        <v>270</v>
      </c>
      <c r="M110" s="80"/>
      <c r="N110" s="81"/>
      <c r="O110" s="72" t="str">
        <f t="shared" si="26"/>
        <v/>
      </c>
      <c r="P110" s="70" t="str">
        <f t="shared" si="27"/>
        <v/>
      </c>
    </row>
    <row r="111" spans="1:16" s="28" customFormat="1" x14ac:dyDescent="0.2">
      <c r="A111" s="79">
        <f t="shared" si="15"/>
        <v>-9.3999999999999997E-4</v>
      </c>
      <c r="B111" s="79">
        <f t="shared" si="16"/>
        <v>9.9000000000000008E-3</v>
      </c>
      <c r="C111" s="79" t="str">
        <f t="shared" si="17"/>
        <v/>
      </c>
      <c r="D111" s="69">
        <f t="shared" si="14"/>
        <v>8.9600000000000009E-3</v>
      </c>
      <c r="E111" s="69">
        <f t="shared" si="18"/>
        <v>7.4666666666666675E-4</v>
      </c>
      <c r="F111" s="70">
        <f t="shared" si="19"/>
        <v>8</v>
      </c>
      <c r="G111" s="70">
        <f t="shared" si="20"/>
        <v>91</v>
      </c>
      <c r="H111" s="74">
        <f t="shared" si="23"/>
        <v>245.26875992624082</v>
      </c>
      <c r="I111" s="74">
        <f t="shared" si="24"/>
        <v>44.765638437144943</v>
      </c>
      <c r="J111" s="74">
        <f t="shared" si="21"/>
        <v>200.50312148909586</v>
      </c>
      <c r="K111" s="74">
        <f t="shared" si="22"/>
        <v>59753.476928258584</v>
      </c>
      <c r="L111" s="71">
        <f t="shared" si="25"/>
        <v>269</v>
      </c>
      <c r="M111" s="80"/>
      <c r="N111" s="81"/>
      <c r="O111" s="72" t="str">
        <f t="shared" si="26"/>
        <v/>
      </c>
      <c r="P111" s="70" t="str">
        <f t="shared" si="27"/>
        <v/>
      </c>
    </row>
    <row r="112" spans="1:16" s="28" customFormat="1" x14ac:dyDescent="0.2">
      <c r="A112" s="79">
        <f t="shared" si="15"/>
        <v>-9.3999999999999997E-4</v>
      </c>
      <c r="B112" s="79">
        <f t="shared" si="16"/>
        <v>9.9000000000000008E-3</v>
      </c>
      <c r="C112" s="79" t="str">
        <f t="shared" si="17"/>
        <v/>
      </c>
      <c r="D112" s="69">
        <f t="shared" si="14"/>
        <v>8.9600000000000009E-3</v>
      </c>
      <c r="E112" s="69">
        <f t="shared" si="18"/>
        <v>7.4666666666666675E-4</v>
      </c>
      <c r="F112" s="70">
        <f t="shared" si="19"/>
        <v>8</v>
      </c>
      <c r="G112" s="70">
        <f t="shared" si="20"/>
        <v>92</v>
      </c>
      <c r="H112" s="74">
        <f t="shared" si="23"/>
        <v>245.26875992624082</v>
      </c>
      <c r="I112" s="74">
        <f t="shared" si="24"/>
        <v>44.615929439766411</v>
      </c>
      <c r="J112" s="74">
        <f t="shared" si="21"/>
        <v>200.65283048647441</v>
      </c>
      <c r="K112" s="74">
        <f t="shared" si="22"/>
        <v>59552.824097772107</v>
      </c>
      <c r="L112" s="71">
        <f t="shared" si="25"/>
        <v>268</v>
      </c>
      <c r="M112" s="80"/>
      <c r="N112" s="81"/>
      <c r="O112" s="72" t="str">
        <f t="shared" si="26"/>
        <v/>
      </c>
      <c r="P112" s="70" t="str">
        <f t="shared" si="27"/>
        <v/>
      </c>
    </row>
    <row r="113" spans="1:16" s="28" customFormat="1" x14ac:dyDescent="0.2">
      <c r="A113" s="79">
        <f t="shared" si="15"/>
        <v>-9.3999999999999997E-4</v>
      </c>
      <c r="B113" s="79">
        <f t="shared" si="16"/>
        <v>9.9000000000000008E-3</v>
      </c>
      <c r="C113" s="79" t="str">
        <f t="shared" si="17"/>
        <v/>
      </c>
      <c r="D113" s="69">
        <f t="shared" si="14"/>
        <v>8.9600000000000009E-3</v>
      </c>
      <c r="E113" s="69">
        <f t="shared" si="18"/>
        <v>7.4666666666666675E-4</v>
      </c>
      <c r="F113" s="70">
        <f t="shared" si="19"/>
        <v>8</v>
      </c>
      <c r="G113" s="70">
        <f t="shared" si="20"/>
        <v>93</v>
      </c>
      <c r="H113" s="74">
        <f t="shared" si="23"/>
        <v>245.26875992624088</v>
      </c>
      <c r="I113" s="74">
        <f t="shared" si="24"/>
        <v>44.466108659669842</v>
      </c>
      <c r="J113" s="74">
        <f t="shared" si="21"/>
        <v>200.80265126657105</v>
      </c>
      <c r="K113" s="74">
        <f t="shared" si="22"/>
        <v>59352.021446505532</v>
      </c>
      <c r="L113" s="71">
        <f t="shared" si="25"/>
        <v>267</v>
      </c>
      <c r="M113" s="80"/>
      <c r="N113" s="81"/>
      <c r="O113" s="72" t="str">
        <f t="shared" si="26"/>
        <v/>
      </c>
      <c r="P113" s="70" t="str">
        <f t="shared" si="27"/>
        <v/>
      </c>
    </row>
    <row r="114" spans="1:16" s="28" customFormat="1" x14ac:dyDescent="0.2">
      <c r="A114" s="79">
        <f t="shared" si="15"/>
        <v>-9.3999999999999997E-4</v>
      </c>
      <c r="B114" s="79">
        <f t="shared" si="16"/>
        <v>9.9000000000000008E-3</v>
      </c>
      <c r="C114" s="79" t="str">
        <f t="shared" si="17"/>
        <v/>
      </c>
      <c r="D114" s="69">
        <f t="shared" si="14"/>
        <v>8.9600000000000009E-3</v>
      </c>
      <c r="E114" s="69">
        <f t="shared" si="18"/>
        <v>7.4666666666666675E-4</v>
      </c>
      <c r="F114" s="70">
        <f t="shared" si="19"/>
        <v>8</v>
      </c>
      <c r="G114" s="70">
        <f t="shared" si="20"/>
        <v>94</v>
      </c>
      <c r="H114" s="74">
        <f t="shared" si="23"/>
        <v>245.26875992624079</v>
      </c>
      <c r="I114" s="74">
        <f t="shared" si="24"/>
        <v>44.316176013390802</v>
      </c>
      <c r="J114" s="74">
        <f t="shared" si="21"/>
        <v>200.95258391285</v>
      </c>
      <c r="K114" s="74">
        <f t="shared" si="22"/>
        <v>59151.068862592685</v>
      </c>
      <c r="L114" s="71">
        <f t="shared" si="25"/>
        <v>266</v>
      </c>
      <c r="M114" s="80"/>
      <c r="N114" s="81"/>
      <c r="O114" s="72" t="str">
        <f t="shared" si="26"/>
        <v/>
      </c>
      <c r="P114" s="70" t="str">
        <f t="shared" si="27"/>
        <v/>
      </c>
    </row>
    <row r="115" spans="1:16" s="28" customFormat="1" x14ac:dyDescent="0.2">
      <c r="A115" s="79">
        <f t="shared" si="15"/>
        <v>-9.3999999999999997E-4</v>
      </c>
      <c r="B115" s="79">
        <f t="shared" si="16"/>
        <v>9.9000000000000008E-3</v>
      </c>
      <c r="C115" s="79" t="str">
        <f t="shared" si="17"/>
        <v/>
      </c>
      <c r="D115" s="69">
        <f t="shared" si="14"/>
        <v>8.9600000000000009E-3</v>
      </c>
      <c r="E115" s="69">
        <f t="shared" si="18"/>
        <v>7.4666666666666675E-4</v>
      </c>
      <c r="F115" s="70">
        <f t="shared" si="19"/>
        <v>8</v>
      </c>
      <c r="G115" s="70">
        <f t="shared" si="20"/>
        <v>95</v>
      </c>
      <c r="H115" s="74">
        <f t="shared" si="23"/>
        <v>245.26875992624079</v>
      </c>
      <c r="I115" s="74">
        <f t="shared" si="24"/>
        <v>44.166131417402546</v>
      </c>
      <c r="J115" s="74">
        <f t="shared" si="21"/>
        <v>201.10262850883825</v>
      </c>
      <c r="K115" s="74">
        <f t="shared" si="22"/>
        <v>58949.966234083848</v>
      </c>
      <c r="L115" s="71">
        <f t="shared" si="25"/>
        <v>265</v>
      </c>
      <c r="M115" s="80"/>
      <c r="N115" s="81"/>
      <c r="O115" s="72" t="str">
        <f t="shared" si="26"/>
        <v/>
      </c>
      <c r="P115" s="70" t="str">
        <f t="shared" si="27"/>
        <v/>
      </c>
    </row>
    <row r="116" spans="1:16" s="28" customFormat="1" x14ac:dyDescent="0.2">
      <c r="A116" s="79">
        <f t="shared" si="15"/>
        <v>-9.3999999999999997E-4</v>
      </c>
      <c r="B116" s="79">
        <f t="shared" si="16"/>
        <v>9.9000000000000008E-3</v>
      </c>
      <c r="C116" s="79" t="str">
        <f t="shared" si="17"/>
        <v/>
      </c>
      <c r="D116" s="69">
        <f t="shared" si="14"/>
        <v>8.9600000000000009E-3</v>
      </c>
      <c r="E116" s="69">
        <f t="shared" si="18"/>
        <v>7.4666666666666675E-4</v>
      </c>
      <c r="F116" s="70">
        <f t="shared" si="19"/>
        <v>8</v>
      </c>
      <c r="G116" s="70">
        <f t="shared" si="20"/>
        <v>96</v>
      </c>
      <c r="H116" s="74">
        <f t="shared" si="23"/>
        <v>245.26875992624079</v>
      </c>
      <c r="I116" s="74">
        <f t="shared" si="24"/>
        <v>44.015974788115948</v>
      </c>
      <c r="J116" s="74">
        <f t="shared" si="21"/>
        <v>201.25278513812484</v>
      </c>
      <c r="K116" s="74">
        <f t="shared" si="22"/>
        <v>58748.713448945724</v>
      </c>
      <c r="L116" s="71">
        <f t="shared" si="25"/>
        <v>264</v>
      </c>
      <c r="M116" s="80"/>
      <c r="N116" s="81"/>
      <c r="O116" s="72" t="str">
        <f t="shared" si="26"/>
        <v/>
      </c>
      <c r="P116" s="70" t="str">
        <f t="shared" si="27"/>
        <v/>
      </c>
    </row>
    <row r="117" spans="1:16" s="28" customFormat="1" x14ac:dyDescent="0.2">
      <c r="A117" s="79">
        <f t="shared" si="15"/>
        <v>-9.3999999999999997E-4</v>
      </c>
      <c r="B117" s="79">
        <f t="shared" si="16"/>
        <v>9.9000000000000008E-3</v>
      </c>
      <c r="C117" s="79" t="str">
        <f t="shared" si="17"/>
        <v/>
      </c>
      <c r="D117" s="69">
        <f t="shared" si="14"/>
        <v>8.9600000000000009E-3</v>
      </c>
      <c r="E117" s="69">
        <f t="shared" si="18"/>
        <v>7.4666666666666675E-4</v>
      </c>
      <c r="F117" s="70">
        <f t="shared" si="19"/>
        <v>9</v>
      </c>
      <c r="G117" s="70">
        <f t="shared" si="20"/>
        <v>97</v>
      </c>
      <c r="H117" s="74">
        <f t="shared" si="23"/>
        <v>245.26875992624079</v>
      </c>
      <c r="I117" s="74">
        <f t="shared" si="24"/>
        <v>43.865706041879477</v>
      </c>
      <c r="J117" s="74">
        <f t="shared" si="21"/>
        <v>201.40305388436133</v>
      </c>
      <c r="K117" s="74">
        <f t="shared" si="22"/>
        <v>58547.310395061366</v>
      </c>
      <c r="L117" s="71">
        <f t="shared" si="25"/>
        <v>263</v>
      </c>
      <c r="M117" s="80"/>
      <c r="N117" s="81"/>
      <c r="O117" s="72" t="str">
        <f t="shared" si="26"/>
        <v/>
      </c>
      <c r="P117" s="70" t="str">
        <f t="shared" si="27"/>
        <v/>
      </c>
    </row>
    <row r="118" spans="1:16" s="28" customFormat="1" x14ac:dyDescent="0.2">
      <c r="A118" s="79">
        <f t="shared" si="15"/>
        <v>-9.3999999999999997E-4</v>
      </c>
      <c r="B118" s="79">
        <f t="shared" si="16"/>
        <v>9.9000000000000008E-3</v>
      </c>
      <c r="C118" s="79" t="str">
        <f t="shared" si="17"/>
        <v/>
      </c>
      <c r="D118" s="69">
        <f t="shared" si="14"/>
        <v>8.9600000000000009E-3</v>
      </c>
      <c r="E118" s="69">
        <f t="shared" si="18"/>
        <v>7.4666666666666675E-4</v>
      </c>
      <c r="F118" s="70">
        <f t="shared" si="19"/>
        <v>9</v>
      </c>
      <c r="G118" s="70">
        <f t="shared" si="20"/>
        <v>98</v>
      </c>
      <c r="H118" s="74">
        <f t="shared" si="23"/>
        <v>245.26875992624082</v>
      </c>
      <c r="I118" s="74">
        <f t="shared" si="24"/>
        <v>43.715325094979157</v>
      </c>
      <c r="J118" s="74">
        <f t="shared" si="21"/>
        <v>201.55343483126165</v>
      </c>
      <c r="K118" s="74">
        <f t="shared" si="22"/>
        <v>58345.756960230101</v>
      </c>
      <c r="L118" s="71">
        <f t="shared" si="25"/>
        <v>262</v>
      </c>
      <c r="M118" s="80"/>
      <c r="N118" s="81"/>
      <c r="O118" s="72" t="str">
        <f t="shared" si="26"/>
        <v/>
      </c>
      <c r="P118" s="70" t="str">
        <f t="shared" si="27"/>
        <v/>
      </c>
    </row>
    <row r="119" spans="1:16" s="28" customFormat="1" x14ac:dyDescent="0.2">
      <c r="A119" s="79">
        <f t="shared" si="15"/>
        <v>-9.3999999999999997E-4</v>
      </c>
      <c r="B119" s="79">
        <f t="shared" si="16"/>
        <v>9.9000000000000008E-3</v>
      </c>
      <c r="C119" s="79" t="str">
        <f t="shared" si="17"/>
        <v/>
      </c>
      <c r="D119" s="69">
        <f t="shared" si="14"/>
        <v>8.9600000000000009E-3</v>
      </c>
      <c r="E119" s="69">
        <f t="shared" si="18"/>
        <v>7.4666666666666675E-4</v>
      </c>
      <c r="F119" s="70">
        <f t="shared" si="19"/>
        <v>9</v>
      </c>
      <c r="G119" s="70">
        <f t="shared" si="20"/>
        <v>99</v>
      </c>
      <c r="H119" s="74">
        <f t="shared" si="23"/>
        <v>245.26875992624082</v>
      </c>
      <c r="I119" s="74">
        <f t="shared" si="24"/>
        <v>43.564831863638481</v>
      </c>
      <c r="J119" s="74">
        <f t="shared" si="21"/>
        <v>201.70392806260233</v>
      </c>
      <c r="K119" s="74">
        <f t="shared" si="22"/>
        <v>58144.053032167496</v>
      </c>
      <c r="L119" s="71">
        <f t="shared" si="25"/>
        <v>261</v>
      </c>
      <c r="M119" s="80"/>
      <c r="N119" s="81"/>
      <c r="O119" s="72" t="str">
        <f t="shared" si="26"/>
        <v/>
      </c>
      <c r="P119" s="70" t="str">
        <f t="shared" si="27"/>
        <v/>
      </c>
    </row>
    <row r="120" spans="1:16" s="28" customFormat="1" x14ac:dyDescent="0.2">
      <c r="A120" s="79">
        <f t="shared" si="15"/>
        <v>-9.3999999999999997E-4</v>
      </c>
      <c r="B120" s="79">
        <f t="shared" si="16"/>
        <v>9.9000000000000008E-3</v>
      </c>
      <c r="C120" s="79" t="str">
        <f t="shared" si="17"/>
        <v/>
      </c>
      <c r="D120" s="69">
        <f t="shared" si="14"/>
        <v>8.9600000000000009E-3</v>
      </c>
      <c r="E120" s="69">
        <f t="shared" si="18"/>
        <v>7.4666666666666675E-4</v>
      </c>
      <c r="F120" s="70">
        <f t="shared" si="19"/>
        <v>9</v>
      </c>
      <c r="G120" s="70">
        <f t="shared" si="20"/>
        <v>100</v>
      </c>
      <c r="H120" s="74">
        <f t="shared" si="23"/>
        <v>245.26875992624079</v>
      </c>
      <c r="I120" s="74">
        <f t="shared" si="24"/>
        <v>43.414226264018403</v>
      </c>
      <c r="J120" s="74">
        <f t="shared" si="21"/>
        <v>201.85453366222239</v>
      </c>
      <c r="K120" s="74">
        <f t="shared" si="22"/>
        <v>57942.198498505277</v>
      </c>
      <c r="L120" s="71">
        <f t="shared" si="25"/>
        <v>260</v>
      </c>
      <c r="M120" s="80"/>
      <c r="N120" s="81"/>
      <c r="O120" s="72" t="str">
        <f t="shared" si="26"/>
        <v/>
      </c>
      <c r="P120" s="70" t="str">
        <f t="shared" si="27"/>
        <v/>
      </c>
    </row>
    <row r="121" spans="1:16" s="28" customFormat="1" x14ac:dyDescent="0.2">
      <c r="A121" s="79">
        <f t="shared" si="15"/>
        <v>-9.3999999999999997E-4</v>
      </c>
      <c r="B121" s="79">
        <f t="shared" si="16"/>
        <v>9.9000000000000008E-3</v>
      </c>
      <c r="C121" s="79" t="str">
        <f t="shared" si="17"/>
        <v/>
      </c>
      <c r="D121" s="69">
        <f t="shared" si="14"/>
        <v>8.9600000000000009E-3</v>
      </c>
      <c r="E121" s="69">
        <f t="shared" si="18"/>
        <v>7.4666666666666675E-4</v>
      </c>
      <c r="F121" s="70">
        <f t="shared" si="19"/>
        <v>9</v>
      </c>
      <c r="G121" s="70">
        <f t="shared" si="20"/>
        <v>101</v>
      </c>
      <c r="H121" s="74">
        <f t="shared" si="23"/>
        <v>245.26875992624082</v>
      </c>
      <c r="I121" s="74">
        <f t="shared" si="24"/>
        <v>43.263508212217275</v>
      </c>
      <c r="J121" s="74">
        <f t="shared" si="21"/>
        <v>202.00525171402353</v>
      </c>
      <c r="K121" s="74">
        <f t="shared" si="22"/>
        <v>57740.193246791256</v>
      </c>
      <c r="L121" s="71">
        <f t="shared" si="25"/>
        <v>259</v>
      </c>
      <c r="M121" s="80"/>
      <c r="N121" s="81"/>
      <c r="O121" s="72" t="str">
        <f t="shared" si="26"/>
        <v/>
      </c>
      <c r="P121" s="70" t="str">
        <f t="shared" si="27"/>
        <v/>
      </c>
    </row>
    <row r="122" spans="1:16" s="28" customFormat="1" x14ac:dyDescent="0.2">
      <c r="A122" s="79">
        <f t="shared" si="15"/>
        <v>-9.3999999999999997E-4</v>
      </c>
      <c r="B122" s="79">
        <f t="shared" si="16"/>
        <v>9.9000000000000008E-3</v>
      </c>
      <c r="C122" s="79" t="str">
        <f t="shared" si="17"/>
        <v/>
      </c>
      <c r="D122" s="69">
        <f t="shared" si="14"/>
        <v>8.9600000000000009E-3</v>
      </c>
      <c r="E122" s="69">
        <f t="shared" si="18"/>
        <v>7.4666666666666675E-4</v>
      </c>
      <c r="F122" s="70">
        <f t="shared" si="19"/>
        <v>9</v>
      </c>
      <c r="G122" s="70">
        <f t="shared" si="20"/>
        <v>102</v>
      </c>
      <c r="H122" s="74">
        <f t="shared" si="23"/>
        <v>245.26875992624082</v>
      </c>
      <c r="I122" s="74">
        <f t="shared" si="24"/>
        <v>43.112677624270809</v>
      </c>
      <c r="J122" s="74">
        <f t="shared" si="21"/>
        <v>202.15608230197</v>
      </c>
      <c r="K122" s="74">
        <f t="shared" si="22"/>
        <v>57538.037164489288</v>
      </c>
      <c r="L122" s="71">
        <f t="shared" si="25"/>
        <v>258</v>
      </c>
      <c r="M122" s="80"/>
      <c r="N122" s="81"/>
      <c r="O122" s="72" t="str">
        <f t="shared" si="26"/>
        <v/>
      </c>
      <c r="P122" s="70" t="str">
        <f t="shared" si="27"/>
        <v/>
      </c>
    </row>
    <row r="123" spans="1:16" s="28" customFormat="1" x14ac:dyDescent="0.2">
      <c r="A123" s="79">
        <f t="shared" si="15"/>
        <v>-9.3999999999999997E-4</v>
      </c>
      <c r="B123" s="79">
        <f t="shared" si="16"/>
        <v>9.9000000000000008E-3</v>
      </c>
      <c r="C123" s="79" t="str">
        <f t="shared" si="17"/>
        <v/>
      </c>
      <c r="D123" s="69">
        <f t="shared" si="14"/>
        <v>8.9600000000000009E-3</v>
      </c>
      <c r="E123" s="69">
        <f t="shared" si="18"/>
        <v>7.4666666666666675E-4</v>
      </c>
      <c r="F123" s="70">
        <f t="shared" si="19"/>
        <v>9</v>
      </c>
      <c r="G123" s="70">
        <f t="shared" si="20"/>
        <v>103</v>
      </c>
      <c r="H123" s="74">
        <f t="shared" si="23"/>
        <v>245.26875992624082</v>
      </c>
      <c r="I123" s="74">
        <f t="shared" si="24"/>
        <v>42.961734416152005</v>
      </c>
      <c r="J123" s="74">
        <f t="shared" si="21"/>
        <v>202.30702551008881</v>
      </c>
      <c r="K123" s="74">
        <f t="shared" si="22"/>
        <v>57335.730138979197</v>
      </c>
      <c r="L123" s="71">
        <f t="shared" si="25"/>
        <v>257</v>
      </c>
      <c r="M123" s="80"/>
      <c r="N123" s="81"/>
      <c r="O123" s="72" t="str">
        <f t="shared" si="26"/>
        <v/>
      </c>
      <c r="P123" s="70" t="str">
        <f t="shared" si="27"/>
        <v/>
      </c>
    </row>
    <row r="124" spans="1:16" s="28" customFormat="1" x14ac:dyDescent="0.2">
      <c r="A124" s="79">
        <f t="shared" si="15"/>
        <v>-9.3999999999999997E-4</v>
      </c>
      <c r="B124" s="79">
        <f t="shared" si="16"/>
        <v>9.9000000000000008E-3</v>
      </c>
      <c r="C124" s="79" t="str">
        <f t="shared" si="17"/>
        <v/>
      </c>
      <c r="D124" s="69">
        <f t="shared" si="14"/>
        <v>8.9600000000000009E-3</v>
      </c>
      <c r="E124" s="69">
        <f t="shared" si="18"/>
        <v>7.4666666666666675E-4</v>
      </c>
      <c r="F124" s="70">
        <f t="shared" si="19"/>
        <v>9</v>
      </c>
      <c r="G124" s="70">
        <f t="shared" si="20"/>
        <v>104</v>
      </c>
      <c r="H124" s="74">
        <f t="shared" si="23"/>
        <v>245.26875992624082</v>
      </c>
      <c r="I124" s="74">
        <f t="shared" si="24"/>
        <v>42.810678503771136</v>
      </c>
      <c r="J124" s="74">
        <f t="shared" si="21"/>
        <v>202.45808142246969</v>
      </c>
      <c r="K124" s="74">
        <f t="shared" si="22"/>
        <v>57133.272057556729</v>
      </c>
      <c r="L124" s="71">
        <f t="shared" si="25"/>
        <v>256</v>
      </c>
      <c r="M124" s="80"/>
      <c r="N124" s="81"/>
      <c r="O124" s="72" t="str">
        <f t="shared" si="26"/>
        <v/>
      </c>
      <c r="P124" s="70" t="str">
        <f t="shared" si="27"/>
        <v/>
      </c>
    </row>
    <row r="125" spans="1:16" s="28" customFormat="1" x14ac:dyDescent="0.2">
      <c r="A125" s="79">
        <f t="shared" si="15"/>
        <v>-9.3999999999999997E-4</v>
      </c>
      <c r="B125" s="79">
        <f t="shared" si="16"/>
        <v>9.9000000000000008E-3</v>
      </c>
      <c r="C125" s="79" t="str">
        <f t="shared" si="17"/>
        <v/>
      </c>
      <c r="D125" s="69">
        <f t="shared" si="14"/>
        <v>8.9600000000000009E-3</v>
      </c>
      <c r="E125" s="69">
        <f t="shared" si="18"/>
        <v>7.4666666666666675E-4</v>
      </c>
      <c r="F125" s="70">
        <f t="shared" si="19"/>
        <v>9</v>
      </c>
      <c r="G125" s="70">
        <f t="shared" si="20"/>
        <v>105</v>
      </c>
      <c r="H125" s="74">
        <f t="shared" si="23"/>
        <v>245.26875992624088</v>
      </c>
      <c r="I125" s="74">
        <f t="shared" si="24"/>
        <v>42.659509802975698</v>
      </c>
      <c r="J125" s="74">
        <f t="shared" si="21"/>
        <v>202.60925012326518</v>
      </c>
      <c r="K125" s="74">
        <f t="shared" si="22"/>
        <v>56930.662807433466</v>
      </c>
      <c r="L125" s="71">
        <f t="shared" si="25"/>
        <v>255</v>
      </c>
      <c r="M125" s="80"/>
      <c r="N125" s="81"/>
      <c r="O125" s="72" t="str">
        <f t="shared" si="26"/>
        <v/>
      </c>
      <c r="P125" s="70" t="str">
        <f t="shared" si="27"/>
        <v/>
      </c>
    </row>
    <row r="126" spans="1:16" s="28" customFormat="1" x14ac:dyDescent="0.2">
      <c r="A126" s="79">
        <f t="shared" si="15"/>
        <v>-9.3999999999999997E-4</v>
      </c>
      <c r="B126" s="79">
        <f t="shared" si="16"/>
        <v>9.9000000000000008E-3</v>
      </c>
      <c r="C126" s="79" t="str">
        <f t="shared" si="17"/>
        <v/>
      </c>
      <c r="D126" s="69">
        <f t="shared" si="14"/>
        <v>8.9600000000000009E-3</v>
      </c>
      <c r="E126" s="69">
        <f t="shared" si="18"/>
        <v>7.4666666666666675E-4</v>
      </c>
      <c r="F126" s="70">
        <f t="shared" si="19"/>
        <v>9</v>
      </c>
      <c r="G126" s="70">
        <f t="shared" si="20"/>
        <v>106</v>
      </c>
      <c r="H126" s="74">
        <f t="shared" si="23"/>
        <v>245.26875992624082</v>
      </c>
      <c r="I126" s="74">
        <f t="shared" si="24"/>
        <v>42.508228229550326</v>
      </c>
      <c r="J126" s="74">
        <f t="shared" si="21"/>
        <v>202.76053169669049</v>
      </c>
      <c r="K126" s="74">
        <f t="shared" si="22"/>
        <v>56727.902275736778</v>
      </c>
      <c r="L126" s="71">
        <f t="shared" si="25"/>
        <v>254</v>
      </c>
      <c r="M126" s="80"/>
      <c r="N126" s="81"/>
      <c r="O126" s="72" t="str">
        <f t="shared" si="26"/>
        <v/>
      </c>
      <c r="P126" s="70" t="str">
        <f t="shared" si="27"/>
        <v/>
      </c>
    </row>
    <row r="127" spans="1:16" s="28" customFormat="1" x14ac:dyDescent="0.2">
      <c r="A127" s="79">
        <f t="shared" si="15"/>
        <v>-9.3999999999999997E-4</v>
      </c>
      <c r="B127" s="79">
        <f t="shared" si="16"/>
        <v>9.9000000000000008E-3</v>
      </c>
      <c r="C127" s="79" t="str">
        <f t="shared" si="17"/>
        <v/>
      </c>
      <c r="D127" s="69">
        <f t="shared" si="14"/>
        <v>8.9600000000000009E-3</v>
      </c>
      <c r="E127" s="69">
        <f t="shared" si="18"/>
        <v>7.4666666666666675E-4</v>
      </c>
      <c r="F127" s="70">
        <f t="shared" si="19"/>
        <v>9</v>
      </c>
      <c r="G127" s="70">
        <f t="shared" si="20"/>
        <v>107</v>
      </c>
      <c r="H127" s="74">
        <f t="shared" si="23"/>
        <v>245.26875992624082</v>
      </c>
      <c r="I127" s="74">
        <f t="shared" si="24"/>
        <v>42.3568336992168</v>
      </c>
      <c r="J127" s="74">
        <f t="shared" si="21"/>
        <v>202.91192622702403</v>
      </c>
      <c r="K127" s="74">
        <f t="shared" si="22"/>
        <v>56524.990349509753</v>
      </c>
      <c r="L127" s="71">
        <f t="shared" si="25"/>
        <v>253</v>
      </c>
      <c r="M127" s="80"/>
      <c r="N127" s="81"/>
      <c r="O127" s="72" t="str">
        <f t="shared" si="26"/>
        <v/>
      </c>
      <c r="P127" s="70" t="str">
        <f t="shared" si="27"/>
        <v/>
      </c>
    </row>
    <row r="128" spans="1:16" s="28" customFormat="1" x14ac:dyDescent="0.2">
      <c r="A128" s="79">
        <f t="shared" si="15"/>
        <v>-9.3999999999999997E-4</v>
      </c>
      <c r="B128" s="79">
        <f t="shared" si="16"/>
        <v>9.9000000000000008E-3</v>
      </c>
      <c r="C128" s="79" t="str">
        <f t="shared" si="17"/>
        <v/>
      </c>
      <c r="D128" s="69">
        <f t="shared" si="14"/>
        <v>8.9600000000000009E-3</v>
      </c>
      <c r="E128" s="69">
        <f t="shared" si="18"/>
        <v>7.4666666666666675E-4</v>
      </c>
      <c r="F128" s="70">
        <f t="shared" si="19"/>
        <v>9</v>
      </c>
      <c r="G128" s="70">
        <f t="shared" si="20"/>
        <v>108</v>
      </c>
      <c r="H128" s="74">
        <f t="shared" si="23"/>
        <v>245.26875992624082</v>
      </c>
      <c r="I128" s="74">
        <f t="shared" si="24"/>
        <v>42.205326127633953</v>
      </c>
      <c r="J128" s="74">
        <f t="shared" si="21"/>
        <v>203.06343379860687</v>
      </c>
      <c r="K128" s="74">
        <f t="shared" si="22"/>
        <v>56321.926915711148</v>
      </c>
      <c r="L128" s="71">
        <f t="shared" si="25"/>
        <v>252</v>
      </c>
      <c r="M128" s="80"/>
      <c r="N128" s="81"/>
      <c r="O128" s="72" t="str">
        <f t="shared" si="26"/>
        <v/>
      </c>
      <c r="P128" s="70" t="str">
        <f t="shared" si="27"/>
        <v/>
      </c>
    </row>
    <row r="129" spans="1:16" s="28" customFormat="1" x14ac:dyDescent="0.2">
      <c r="A129" s="79">
        <f t="shared" si="15"/>
        <v>-9.3999999999999997E-4</v>
      </c>
      <c r="B129" s="79">
        <f t="shared" si="16"/>
        <v>9.9000000000000008E-3</v>
      </c>
      <c r="C129" s="79" t="str">
        <f t="shared" si="17"/>
        <v/>
      </c>
      <c r="D129" s="69">
        <f t="shared" si="14"/>
        <v>8.9600000000000009E-3</v>
      </c>
      <c r="E129" s="69">
        <f t="shared" si="18"/>
        <v>7.4666666666666675E-4</v>
      </c>
      <c r="F129" s="70">
        <f t="shared" si="19"/>
        <v>10</v>
      </c>
      <c r="G129" s="70">
        <f t="shared" si="20"/>
        <v>109</v>
      </c>
      <c r="H129" s="74">
        <f t="shared" si="23"/>
        <v>245.26875992624088</v>
      </c>
      <c r="I129" s="74">
        <f t="shared" si="24"/>
        <v>42.053705430397663</v>
      </c>
      <c r="J129" s="74">
        <f t="shared" si="21"/>
        <v>203.21505449584322</v>
      </c>
      <c r="K129" s="74">
        <f t="shared" si="22"/>
        <v>56118.711861215306</v>
      </c>
      <c r="L129" s="71">
        <f t="shared" si="25"/>
        <v>251</v>
      </c>
      <c r="M129" s="80"/>
      <c r="N129" s="81"/>
      <c r="O129" s="72" t="str">
        <f t="shared" si="26"/>
        <v/>
      </c>
      <c r="P129" s="70" t="str">
        <f t="shared" si="27"/>
        <v/>
      </c>
    </row>
    <row r="130" spans="1:16" s="28" customFormat="1" x14ac:dyDescent="0.2">
      <c r="A130" s="79">
        <f t="shared" si="15"/>
        <v>-9.3999999999999997E-4</v>
      </c>
      <c r="B130" s="79">
        <f t="shared" si="16"/>
        <v>9.9000000000000008E-3</v>
      </c>
      <c r="C130" s="79" t="str">
        <f t="shared" si="17"/>
        <v/>
      </c>
      <c r="D130" s="69">
        <f t="shared" si="14"/>
        <v>8.9600000000000009E-3</v>
      </c>
      <c r="E130" s="69">
        <f t="shared" si="18"/>
        <v>7.4666666666666675E-4</v>
      </c>
      <c r="F130" s="70">
        <f t="shared" si="19"/>
        <v>10</v>
      </c>
      <c r="G130" s="70">
        <f t="shared" si="20"/>
        <v>110</v>
      </c>
      <c r="H130" s="74">
        <f t="shared" si="23"/>
        <v>245.26875992624082</v>
      </c>
      <c r="I130" s="74">
        <f t="shared" si="24"/>
        <v>41.901971523040764</v>
      </c>
      <c r="J130" s="74">
        <f t="shared" si="21"/>
        <v>203.36678840320005</v>
      </c>
      <c r="K130" s="74">
        <f t="shared" si="22"/>
        <v>55915.34507281211</v>
      </c>
      <c r="L130" s="71">
        <f t="shared" si="25"/>
        <v>250</v>
      </c>
      <c r="M130" s="80"/>
      <c r="N130" s="81"/>
      <c r="O130" s="72" t="str">
        <f t="shared" si="26"/>
        <v/>
      </c>
      <c r="P130" s="70" t="str">
        <f t="shared" si="27"/>
        <v/>
      </c>
    </row>
    <row r="131" spans="1:16" s="28" customFormat="1" x14ac:dyDescent="0.2">
      <c r="A131" s="79">
        <f t="shared" si="15"/>
        <v>-9.3999999999999997E-4</v>
      </c>
      <c r="B131" s="79">
        <f t="shared" si="16"/>
        <v>9.9000000000000008E-3</v>
      </c>
      <c r="C131" s="79" t="str">
        <f t="shared" si="17"/>
        <v/>
      </c>
      <c r="D131" s="69">
        <f t="shared" si="14"/>
        <v>8.9600000000000009E-3</v>
      </c>
      <c r="E131" s="69">
        <f t="shared" si="18"/>
        <v>7.4666666666666675E-4</v>
      </c>
      <c r="F131" s="70">
        <f t="shared" si="19"/>
        <v>10</v>
      </c>
      <c r="G131" s="70">
        <f t="shared" si="20"/>
        <v>111</v>
      </c>
      <c r="H131" s="74">
        <f t="shared" si="23"/>
        <v>245.26875992624082</v>
      </c>
      <c r="I131" s="74">
        <f t="shared" si="24"/>
        <v>41.750124321033049</v>
      </c>
      <c r="J131" s="74">
        <f t="shared" si="21"/>
        <v>203.51863560520778</v>
      </c>
      <c r="K131" s="74">
        <f t="shared" si="22"/>
        <v>55711.826437206902</v>
      </c>
      <c r="L131" s="71">
        <f t="shared" si="25"/>
        <v>249</v>
      </c>
      <c r="M131" s="80"/>
      <c r="N131" s="81"/>
      <c r="O131" s="72" t="str">
        <f t="shared" si="26"/>
        <v/>
      </c>
      <c r="P131" s="70" t="str">
        <f t="shared" si="27"/>
        <v/>
      </c>
    </row>
    <row r="132" spans="1:16" s="28" customFormat="1" x14ac:dyDescent="0.2">
      <c r="A132" s="79">
        <f t="shared" si="15"/>
        <v>-9.3999999999999997E-4</v>
      </c>
      <c r="B132" s="79">
        <f t="shared" si="16"/>
        <v>9.9000000000000008E-3</v>
      </c>
      <c r="C132" s="79" t="str">
        <f t="shared" si="17"/>
        <v/>
      </c>
      <c r="D132" s="69">
        <f t="shared" si="14"/>
        <v>8.9600000000000009E-3</v>
      </c>
      <c r="E132" s="69">
        <f t="shared" si="18"/>
        <v>7.4666666666666675E-4</v>
      </c>
      <c r="F132" s="70">
        <f t="shared" si="19"/>
        <v>10</v>
      </c>
      <c r="G132" s="70">
        <f t="shared" si="20"/>
        <v>112</v>
      </c>
      <c r="H132" s="74">
        <f t="shared" si="23"/>
        <v>245.26875992624088</v>
      </c>
      <c r="I132" s="74">
        <f t="shared" si="24"/>
        <v>41.598163739781157</v>
      </c>
      <c r="J132" s="74">
        <f t="shared" si="21"/>
        <v>203.6705961864597</v>
      </c>
      <c r="K132" s="74">
        <f t="shared" si="22"/>
        <v>55508.155841020445</v>
      </c>
      <c r="L132" s="71">
        <f t="shared" si="25"/>
        <v>248</v>
      </c>
      <c r="M132" s="80"/>
      <c r="N132" s="81"/>
      <c r="O132" s="72" t="str">
        <f t="shared" si="26"/>
        <v/>
      </c>
      <c r="P132" s="70" t="str">
        <f t="shared" si="27"/>
        <v/>
      </c>
    </row>
    <row r="133" spans="1:16" s="28" customFormat="1" x14ac:dyDescent="0.2">
      <c r="A133" s="79">
        <f t="shared" si="15"/>
        <v>-9.3999999999999997E-4</v>
      </c>
      <c r="B133" s="79">
        <f t="shared" si="16"/>
        <v>9.9000000000000008E-3</v>
      </c>
      <c r="C133" s="79" t="str">
        <f t="shared" si="17"/>
        <v/>
      </c>
      <c r="D133" s="69">
        <f t="shared" si="14"/>
        <v>8.9600000000000009E-3</v>
      </c>
      <c r="E133" s="69">
        <f t="shared" si="18"/>
        <v>7.4666666666666675E-4</v>
      </c>
      <c r="F133" s="70">
        <f t="shared" si="19"/>
        <v>10</v>
      </c>
      <c r="G133" s="70">
        <f t="shared" si="20"/>
        <v>113</v>
      </c>
      <c r="H133" s="74">
        <f t="shared" si="23"/>
        <v>245.26875992624082</v>
      </c>
      <c r="I133" s="74">
        <f t="shared" si="24"/>
        <v>41.446089694628604</v>
      </c>
      <c r="J133" s="74">
        <f t="shared" si="21"/>
        <v>203.82267023161222</v>
      </c>
      <c r="K133" s="74">
        <f t="shared" si="22"/>
        <v>55304.333170788836</v>
      </c>
      <c r="L133" s="71">
        <f t="shared" si="25"/>
        <v>247</v>
      </c>
      <c r="M133" s="80"/>
      <c r="N133" s="81"/>
      <c r="O133" s="72" t="str">
        <f t="shared" si="26"/>
        <v/>
      </c>
      <c r="P133" s="70" t="str">
        <f t="shared" si="27"/>
        <v/>
      </c>
    </row>
    <row r="134" spans="1:16" s="28" customFormat="1" x14ac:dyDescent="0.2">
      <c r="A134" s="79">
        <f t="shared" si="15"/>
        <v>-9.3999999999999997E-4</v>
      </c>
      <c r="B134" s="79">
        <f t="shared" si="16"/>
        <v>9.9000000000000008E-3</v>
      </c>
      <c r="C134" s="79" t="str">
        <f t="shared" si="17"/>
        <v/>
      </c>
      <c r="D134" s="69">
        <f t="shared" si="14"/>
        <v>8.9600000000000009E-3</v>
      </c>
      <c r="E134" s="69">
        <f t="shared" si="18"/>
        <v>7.4666666666666675E-4</v>
      </c>
      <c r="F134" s="70">
        <f t="shared" si="19"/>
        <v>10</v>
      </c>
      <c r="G134" s="70">
        <f t="shared" si="20"/>
        <v>114</v>
      </c>
      <c r="H134" s="74">
        <f t="shared" si="23"/>
        <v>245.2687599262409</v>
      </c>
      <c r="I134" s="74">
        <f t="shared" si="24"/>
        <v>41.293902100855668</v>
      </c>
      <c r="J134" s="74">
        <f t="shared" si="21"/>
        <v>203.97485782538524</v>
      </c>
      <c r="K134" s="74">
        <f t="shared" si="22"/>
        <v>55100.35831296345</v>
      </c>
      <c r="L134" s="71">
        <f t="shared" si="25"/>
        <v>246</v>
      </c>
      <c r="M134" s="80"/>
      <c r="N134" s="81"/>
      <c r="O134" s="72" t="str">
        <f t="shared" si="26"/>
        <v/>
      </c>
      <c r="P134" s="70" t="str">
        <f t="shared" si="27"/>
        <v/>
      </c>
    </row>
    <row r="135" spans="1:16" s="28" customFormat="1" x14ac:dyDescent="0.2">
      <c r="A135" s="79">
        <f t="shared" si="15"/>
        <v>-9.3999999999999997E-4</v>
      </c>
      <c r="B135" s="79">
        <f t="shared" si="16"/>
        <v>9.9000000000000008E-3</v>
      </c>
      <c r="C135" s="79" t="str">
        <f t="shared" si="17"/>
        <v/>
      </c>
      <c r="D135" s="69">
        <f t="shared" si="14"/>
        <v>8.9600000000000009E-3</v>
      </c>
      <c r="E135" s="69">
        <f t="shared" si="18"/>
        <v>7.4666666666666675E-4</v>
      </c>
      <c r="F135" s="70">
        <f t="shared" si="19"/>
        <v>10</v>
      </c>
      <c r="G135" s="70">
        <f t="shared" si="20"/>
        <v>115</v>
      </c>
      <c r="H135" s="74">
        <f t="shared" si="23"/>
        <v>245.2687599262409</v>
      </c>
      <c r="I135" s="74">
        <f t="shared" si="24"/>
        <v>41.14160087367938</v>
      </c>
      <c r="J135" s="74">
        <f t="shared" si="21"/>
        <v>204.12715905256152</v>
      </c>
      <c r="K135" s="74">
        <f t="shared" si="22"/>
        <v>54896.231153910885</v>
      </c>
      <c r="L135" s="71">
        <f t="shared" si="25"/>
        <v>245</v>
      </c>
      <c r="M135" s="80"/>
      <c r="N135" s="81"/>
      <c r="O135" s="72" t="str">
        <f t="shared" si="26"/>
        <v/>
      </c>
      <c r="P135" s="70" t="str">
        <f t="shared" si="27"/>
        <v/>
      </c>
    </row>
    <row r="136" spans="1:16" s="28" customFormat="1" x14ac:dyDescent="0.2">
      <c r="A136" s="79">
        <f t="shared" si="15"/>
        <v>-9.3999999999999997E-4</v>
      </c>
      <c r="B136" s="79">
        <f t="shared" si="16"/>
        <v>9.9000000000000008E-3</v>
      </c>
      <c r="C136" s="79" t="str">
        <f t="shared" si="17"/>
        <v/>
      </c>
      <c r="D136" s="69">
        <f t="shared" si="14"/>
        <v>8.9600000000000009E-3</v>
      </c>
      <c r="E136" s="69">
        <f t="shared" si="18"/>
        <v>7.4666666666666675E-4</v>
      </c>
      <c r="F136" s="70">
        <f t="shared" si="19"/>
        <v>10</v>
      </c>
      <c r="G136" s="70">
        <f t="shared" si="20"/>
        <v>116</v>
      </c>
      <c r="H136" s="74">
        <f t="shared" si="23"/>
        <v>245.26875992624088</v>
      </c>
      <c r="I136" s="74">
        <f t="shared" si="24"/>
        <v>40.989185928253463</v>
      </c>
      <c r="J136" s="74">
        <f t="shared" si="21"/>
        <v>204.27957399798743</v>
      </c>
      <c r="K136" s="74">
        <f t="shared" si="22"/>
        <v>54691.9515799129</v>
      </c>
      <c r="L136" s="71">
        <f t="shared" si="25"/>
        <v>244</v>
      </c>
      <c r="M136" s="80"/>
      <c r="N136" s="81"/>
      <c r="O136" s="72" t="str">
        <f t="shared" si="26"/>
        <v/>
      </c>
      <c r="P136" s="70" t="str">
        <f t="shared" si="27"/>
        <v/>
      </c>
    </row>
    <row r="137" spans="1:16" s="28" customFormat="1" x14ac:dyDescent="0.2">
      <c r="A137" s="79">
        <f t="shared" si="15"/>
        <v>-9.3999999999999997E-4</v>
      </c>
      <c r="B137" s="79">
        <f t="shared" si="16"/>
        <v>9.9000000000000008E-3</v>
      </c>
      <c r="C137" s="79" t="str">
        <f t="shared" si="17"/>
        <v/>
      </c>
      <c r="D137" s="69">
        <f t="shared" si="14"/>
        <v>8.9600000000000009E-3</v>
      </c>
      <c r="E137" s="69">
        <f t="shared" si="18"/>
        <v>7.4666666666666675E-4</v>
      </c>
      <c r="F137" s="70">
        <f t="shared" si="19"/>
        <v>10</v>
      </c>
      <c r="G137" s="70">
        <f t="shared" si="20"/>
        <v>117</v>
      </c>
      <c r="H137" s="74">
        <f t="shared" si="23"/>
        <v>245.26875992624088</v>
      </c>
      <c r="I137" s="74">
        <f t="shared" si="24"/>
        <v>40.8366571796683</v>
      </c>
      <c r="J137" s="74">
        <f t="shared" si="21"/>
        <v>204.43210274657258</v>
      </c>
      <c r="K137" s="74">
        <f t="shared" si="22"/>
        <v>54487.51947716633</v>
      </c>
      <c r="L137" s="71">
        <f t="shared" si="25"/>
        <v>243</v>
      </c>
      <c r="M137" s="80"/>
      <c r="N137" s="81"/>
      <c r="O137" s="72" t="str">
        <f t="shared" si="26"/>
        <v/>
      </c>
      <c r="P137" s="70" t="str">
        <f t="shared" si="27"/>
        <v/>
      </c>
    </row>
    <row r="138" spans="1:16" s="28" customFormat="1" x14ac:dyDescent="0.2">
      <c r="A138" s="79">
        <f t="shared" si="15"/>
        <v>-9.3999999999999997E-4</v>
      </c>
      <c r="B138" s="79">
        <f t="shared" si="16"/>
        <v>9.9000000000000008E-3</v>
      </c>
      <c r="C138" s="79" t="str">
        <f t="shared" si="17"/>
        <v/>
      </c>
      <c r="D138" s="69">
        <f t="shared" si="14"/>
        <v>8.9600000000000009E-3</v>
      </c>
      <c r="E138" s="69">
        <f t="shared" si="18"/>
        <v>7.4666666666666675E-4</v>
      </c>
      <c r="F138" s="70">
        <f t="shared" si="19"/>
        <v>10</v>
      </c>
      <c r="G138" s="70">
        <f t="shared" si="20"/>
        <v>118</v>
      </c>
      <c r="H138" s="74">
        <f t="shared" si="23"/>
        <v>245.26875992624088</v>
      </c>
      <c r="I138" s="74">
        <f t="shared" si="24"/>
        <v>40.684014542950862</v>
      </c>
      <c r="J138" s="74">
        <f t="shared" si="21"/>
        <v>204.58474538329</v>
      </c>
      <c r="K138" s="74">
        <f t="shared" si="22"/>
        <v>54282.93473178304</v>
      </c>
      <c r="L138" s="71">
        <f t="shared" si="25"/>
        <v>242</v>
      </c>
      <c r="M138" s="80"/>
      <c r="N138" s="81"/>
      <c r="O138" s="72" t="str">
        <f t="shared" si="26"/>
        <v/>
      </c>
      <c r="P138" s="70" t="str">
        <f t="shared" si="27"/>
        <v/>
      </c>
    </row>
    <row r="139" spans="1:16" s="28" customFormat="1" x14ac:dyDescent="0.2">
      <c r="A139" s="79">
        <f t="shared" si="15"/>
        <v>-9.3999999999999997E-4</v>
      </c>
      <c r="B139" s="79">
        <f t="shared" si="16"/>
        <v>9.9000000000000008E-3</v>
      </c>
      <c r="C139" s="79" t="str">
        <f t="shared" si="17"/>
        <v/>
      </c>
      <c r="D139" s="69">
        <f t="shared" si="14"/>
        <v>8.9600000000000009E-3</v>
      </c>
      <c r="E139" s="69">
        <f t="shared" si="18"/>
        <v>7.4666666666666675E-4</v>
      </c>
      <c r="F139" s="70">
        <f t="shared" si="19"/>
        <v>10</v>
      </c>
      <c r="G139" s="70">
        <f t="shared" si="20"/>
        <v>119</v>
      </c>
      <c r="H139" s="74">
        <f t="shared" si="23"/>
        <v>245.2687599262409</v>
      </c>
      <c r="I139" s="74">
        <f t="shared" si="24"/>
        <v>40.531257933064673</v>
      </c>
      <c r="J139" s="74">
        <f t="shared" si="21"/>
        <v>204.73750199317624</v>
      </c>
      <c r="K139" s="74">
        <f t="shared" si="22"/>
        <v>54078.197229789861</v>
      </c>
      <c r="L139" s="71">
        <f t="shared" si="25"/>
        <v>241</v>
      </c>
      <c r="M139" s="80"/>
      <c r="N139" s="81"/>
      <c r="O139" s="72" t="str">
        <f t="shared" si="26"/>
        <v/>
      </c>
      <c r="P139" s="70" t="str">
        <f t="shared" si="27"/>
        <v/>
      </c>
    </row>
    <row r="140" spans="1:16" s="28" customFormat="1" x14ac:dyDescent="0.2">
      <c r="A140" s="79">
        <f t="shared" si="15"/>
        <v>-9.3999999999999997E-4</v>
      </c>
      <c r="B140" s="79">
        <f t="shared" si="16"/>
        <v>9.9000000000000008E-3</v>
      </c>
      <c r="C140" s="79" t="str">
        <f t="shared" si="17"/>
        <v/>
      </c>
      <c r="D140" s="69">
        <f t="shared" si="14"/>
        <v>8.9600000000000009E-3</v>
      </c>
      <c r="E140" s="69">
        <f t="shared" si="18"/>
        <v>7.4666666666666675E-4</v>
      </c>
      <c r="F140" s="70">
        <f t="shared" si="19"/>
        <v>10</v>
      </c>
      <c r="G140" s="70">
        <f t="shared" si="20"/>
        <v>120</v>
      </c>
      <c r="H140" s="74">
        <f t="shared" si="23"/>
        <v>245.2687599262409</v>
      </c>
      <c r="I140" s="74">
        <f t="shared" si="24"/>
        <v>40.378387264909769</v>
      </c>
      <c r="J140" s="74">
        <f t="shared" si="21"/>
        <v>204.89037266133113</v>
      </c>
      <c r="K140" s="74">
        <f t="shared" si="22"/>
        <v>53873.306857128533</v>
      </c>
      <c r="L140" s="71">
        <f t="shared" si="25"/>
        <v>240</v>
      </c>
      <c r="M140" s="80"/>
      <c r="N140" s="81"/>
      <c r="O140" s="72" t="str">
        <f t="shared" si="26"/>
        <v/>
      </c>
      <c r="P140" s="70" t="str">
        <f t="shared" si="27"/>
        <v/>
      </c>
    </row>
    <row r="141" spans="1:16" s="28" customFormat="1" x14ac:dyDescent="0.2">
      <c r="A141" s="79">
        <f t="shared" si="15"/>
        <v>-9.3999999999999997E-4</v>
      </c>
      <c r="B141" s="79">
        <f t="shared" si="16"/>
        <v>9.9000000000000008E-3</v>
      </c>
      <c r="C141" s="79" t="str">
        <f t="shared" si="17"/>
        <v/>
      </c>
      <c r="D141" s="69">
        <f t="shared" si="14"/>
        <v>8.9600000000000009E-3</v>
      </c>
      <c r="E141" s="69">
        <f t="shared" si="18"/>
        <v>7.4666666666666675E-4</v>
      </c>
      <c r="F141" s="70">
        <f t="shared" si="19"/>
        <v>11</v>
      </c>
      <c r="G141" s="70">
        <f t="shared" si="20"/>
        <v>121</v>
      </c>
      <c r="H141" s="74">
        <f t="shared" si="23"/>
        <v>245.26875992624088</v>
      </c>
      <c r="I141" s="74">
        <f t="shared" si="24"/>
        <v>40.225402453322644</v>
      </c>
      <c r="J141" s="74">
        <f t="shared" si="21"/>
        <v>205.04335747291822</v>
      </c>
      <c r="K141" s="74">
        <f t="shared" si="22"/>
        <v>53668.263499655615</v>
      </c>
      <c r="L141" s="71">
        <f t="shared" si="25"/>
        <v>239</v>
      </c>
      <c r="M141" s="80"/>
      <c r="N141" s="81"/>
      <c r="O141" s="72" t="str">
        <f t="shared" si="26"/>
        <v/>
      </c>
      <c r="P141" s="70" t="str">
        <f t="shared" si="27"/>
        <v/>
      </c>
    </row>
    <row r="142" spans="1:16" s="28" customFormat="1" x14ac:dyDescent="0.2">
      <c r="A142" s="79">
        <f t="shared" si="15"/>
        <v>-9.3999999999999997E-4</v>
      </c>
      <c r="B142" s="79">
        <f t="shared" si="16"/>
        <v>9.9000000000000008E-3</v>
      </c>
      <c r="C142" s="79" t="str">
        <f t="shared" si="17"/>
        <v/>
      </c>
      <c r="D142" s="69">
        <f t="shared" si="14"/>
        <v>8.9600000000000009E-3</v>
      </c>
      <c r="E142" s="69">
        <f t="shared" si="18"/>
        <v>7.4666666666666675E-4</v>
      </c>
      <c r="F142" s="70">
        <f t="shared" si="19"/>
        <v>11</v>
      </c>
      <c r="G142" s="70">
        <f t="shared" si="20"/>
        <v>122</v>
      </c>
      <c r="H142" s="74">
        <f t="shared" si="23"/>
        <v>245.2687599262409</v>
      </c>
      <c r="I142" s="74">
        <f t="shared" si="24"/>
        <v>40.072303413076199</v>
      </c>
      <c r="J142" s="74">
        <f t="shared" si="21"/>
        <v>205.19645651316472</v>
      </c>
      <c r="K142" s="74">
        <f t="shared" si="22"/>
        <v>53463.067043142451</v>
      </c>
      <c r="L142" s="71">
        <f t="shared" si="25"/>
        <v>238</v>
      </c>
      <c r="M142" s="80"/>
      <c r="N142" s="81"/>
      <c r="O142" s="72" t="str">
        <f t="shared" si="26"/>
        <v/>
      </c>
      <c r="P142" s="70" t="str">
        <f t="shared" si="27"/>
        <v/>
      </c>
    </row>
    <row r="143" spans="1:16" s="28" customFormat="1" x14ac:dyDescent="0.2">
      <c r="A143" s="79">
        <f t="shared" si="15"/>
        <v>-9.3999999999999997E-4</v>
      </c>
      <c r="B143" s="79">
        <f t="shared" si="16"/>
        <v>9.9000000000000008E-3</v>
      </c>
      <c r="C143" s="79" t="str">
        <f t="shared" si="17"/>
        <v/>
      </c>
      <c r="D143" s="69">
        <f t="shared" si="14"/>
        <v>8.9600000000000009E-3</v>
      </c>
      <c r="E143" s="69">
        <f t="shared" si="18"/>
        <v>7.4666666666666675E-4</v>
      </c>
      <c r="F143" s="70">
        <f t="shared" si="19"/>
        <v>11</v>
      </c>
      <c r="G143" s="70">
        <f t="shared" si="20"/>
        <v>123</v>
      </c>
      <c r="H143" s="74">
        <f t="shared" si="23"/>
        <v>245.26875992624088</v>
      </c>
      <c r="I143" s="74">
        <f t="shared" si="24"/>
        <v>39.919090058879704</v>
      </c>
      <c r="J143" s="74">
        <f t="shared" si="21"/>
        <v>205.34966986736117</v>
      </c>
      <c r="K143" s="74">
        <f t="shared" si="22"/>
        <v>53257.717373275089</v>
      </c>
      <c r="L143" s="71">
        <f t="shared" si="25"/>
        <v>237</v>
      </c>
      <c r="M143" s="80"/>
      <c r="N143" s="81"/>
      <c r="O143" s="72" t="str">
        <f t="shared" si="26"/>
        <v/>
      </c>
      <c r="P143" s="70" t="str">
        <f t="shared" si="27"/>
        <v/>
      </c>
    </row>
    <row r="144" spans="1:16" s="28" customFormat="1" x14ac:dyDescent="0.2">
      <c r="A144" s="79">
        <f t="shared" si="15"/>
        <v>-9.3999999999999997E-4</v>
      </c>
      <c r="B144" s="79">
        <f t="shared" si="16"/>
        <v>9.9000000000000008E-3</v>
      </c>
      <c r="C144" s="79" t="str">
        <f t="shared" si="17"/>
        <v/>
      </c>
      <c r="D144" s="69">
        <f t="shared" si="14"/>
        <v>8.9600000000000009E-3</v>
      </c>
      <c r="E144" s="69">
        <f t="shared" si="18"/>
        <v>7.4666666666666675E-4</v>
      </c>
      <c r="F144" s="70">
        <f t="shared" si="19"/>
        <v>11</v>
      </c>
      <c r="G144" s="70">
        <f t="shared" si="20"/>
        <v>124</v>
      </c>
      <c r="H144" s="74">
        <f t="shared" si="23"/>
        <v>245.2687599262409</v>
      </c>
      <c r="I144" s="74">
        <f t="shared" si="24"/>
        <v>39.765762305378736</v>
      </c>
      <c r="J144" s="74">
        <f t="shared" si="21"/>
        <v>205.50299762086217</v>
      </c>
      <c r="K144" s="74">
        <f t="shared" si="22"/>
        <v>53052.214375654228</v>
      </c>
      <c r="L144" s="71">
        <f t="shared" si="25"/>
        <v>236</v>
      </c>
      <c r="M144" s="80"/>
      <c r="N144" s="81"/>
      <c r="O144" s="72" t="str">
        <f t="shared" si="26"/>
        <v/>
      </c>
      <c r="P144" s="70" t="str">
        <f t="shared" si="27"/>
        <v/>
      </c>
    </row>
    <row r="145" spans="1:16" s="28" customFormat="1" x14ac:dyDescent="0.2">
      <c r="A145" s="79">
        <f t="shared" si="15"/>
        <v>-9.3999999999999997E-4</v>
      </c>
      <c r="B145" s="79">
        <f t="shared" si="16"/>
        <v>9.9000000000000008E-3</v>
      </c>
      <c r="C145" s="79" t="str">
        <f t="shared" si="17"/>
        <v/>
      </c>
      <c r="D145" s="69">
        <f t="shared" si="14"/>
        <v>8.9600000000000009E-3</v>
      </c>
      <c r="E145" s="69">
        <f t="shared" si="18"/>
        <v>7.4666666666666675E-4</v>
      </c>
      <c r="F145" s="70">
        <f t="shared" si="19"/>
        <v>11</v>
      </c>
      <c r="G145" s="70">
        <f t="shared" si="20"/>
        <v>125</v>
      </c>
      <c r="H145" s="74">
        <f t="shared" si="23"/>
        <v>245.2687599262409</v>
      </c>
      <c r="I145" s="74">
        <f t="shared" si="24"/>
        <v>39.61232006715516</v>
      </c>
      <c r="J145" s="74">
        <f t="shared" si="21"/>
        <v>205.65643985908574</v>
      </c>
      <c r="K145" s="74">
        <f t="shared" si="22"/>
        <v>52846.557935795143</v>
      </c>
      <c r="L145" s="71">
        <f t="shared" si="25"/>
        <v>235</v>
      </c>
      <c r="M145" s="80"/>
      <c r="N145" s="81"/>
      <c r="O145" s="72" t="str">
        <f t="shared" si="26"/>
        <v/>
      </c>
      <c r="P145" s="70" t="str">
        <f t="shared" si="27"/>
        <v/>
      </c>
    </row>
    <row r="146" spans="1:16" s="28" customFormat="1" x14ac:dyDescent="0.2">
      <c r="A146" s="79">
        <f t="shared" si="15"/>
        <v>-9.3999999999999997E-4</v>
      </c>
      <c r="B146" s="79">
        <f t="shared" si="16"/>
        <v>9.9000000000000008E-3</v>
      </c>
      <c r="C146" s="79" t="str">
        <f t="shared" si="17"/>
        <v/>
      </c>
      <c r="D146" s="69">
        <f t="shared" si="14"/>
        <v>8.9600000000000009E-3</v>
      </c>
      <c r="E146" s="69">
        <f t="shared" si="18"/>
        <v>7.4666666666666675E-4</v>
      </c>
      <c r="F146" s="70">
        <f t="shared" si="19"/>
        <v>11</v>
      </c>
      <c r="G146" s="70">
        <f t="shared" si="20"/>
        <v>126</v>
      </c>
      <c r="H146" s="74">
        <f t="shared" si="23"/>
        <v>245.2687599262409</v>
      </c>
      <c r="I146" s="74">
        <f t="shared" si="24"/>
        <v>39.458763258727046</v>
      </c>
      <c r="J146" s="74">
        <f t="shared" si="21"/>
        <v>205.80999666751387</v>
      </c>
      <c r="K146" s="74">
        <f t="shared" si="22"/>
        <v>52640.747939127628</v>
      </c>
      <c r="L146" s="71">
        <f t="shared" si="25"/>
        <v>234</v>
      </c>
      <c r="M146" s="80"/>
      <c r="N146" s="81"/>
      <c r="O146" s="72" t="str">
        <f t="shared" si="26"/>
        <v/>
      </c>
      <c r="P146" s="70" t="str">
        <f t="shared" si="27"/>
        <v/>
      </c>
    </row>
    <row r="147" spans="1:16" s="28" customFormat="1" x14ac:dyDescent="0.2">
      <c r="A147" s="79">
        <f t="shared" si="15"/>
        <v>-9.3999999999999997E-4</v>
      </c>
      <c r="B147" s="79">
        <f t="shared" si="16"/>
        <v>9.9000000000000008E-3</v>
      </c>
      <c r="C147" s="79" t="str">
        <f t="shared" si="17"/>
        <v/>
      </c>
      <c r="D147" s="69">
        <f t="shared" si="14"/>
        <v>8.9600000000000009E-3</v>
      </c>
      <c r="E147" s="69">
        <f t="shared" si="18"/>
        <v>7.4666666666666675E-4</v>
      </c>
      <c r="F147" s="70">
        <f t="shared" si="19"/>
        <v>11</v>
      </c>
      <c r="G147" s="70">
        <f t="shared" si="20"/>
        <v>127</v>
      </c>
      <c r="H147" s="74">
        <f t="shared" si="23"/>
        <v>245.2687599262409</v>
      </c>
      <c r="I147" s="74">
        <f t="shared" si="24"/>
        <v>39.30509179454863</v>
      </c>
      <c r="J147" s="74">
        <f t="shared" si="21"/>
        <v>205.96366813169226</v>
      </c>
      <c r="K147" s="74">
        <f t="shared" si="22"/>
        <v>52434.784270995937</v>
      </c>
      <c r="L147" s="71">
        <f t="shared" si="25"/>
        <v>233</v>
      </c>
      <c r="M147" s="80"/>
      <c r="N147" s="81"/>
      <c r="O147" s="72" t="str">
        <f t="shared" si="26"/>
        <v/>
      </c>
      <c r="P147" s="70" t="str">
        <f t="shared" si="27"/>
        <v/>
      </c>
    </row>
    <row r="148" spans="1:16" s="28" customFormat="1" x14ac:dyDescent="0.2">
      <c r="A148" s="79">
        <f t="shared" si="15"/>
        <v>-9.3999999999999997E-4</v>
      </c>
      <c r="B148" s="79">
        <f t="shared" si="16"/>
        <v>9.9000000000000008E-3</v>
      </c>
      <c r="C148" s="79" t="str">
        <f t="shared" si="17"/>
        <v/>
      </c>
      <c r="D148" s="69">
        <f t="shared" si="14"/>
        <v>8.9600000000000009E-3</v>
      </c>
      <c r="E148" s="69">
        <f t="shared" si="18"/>
        <v>7.4666666666666675E-4</v>
      </c>
      <c r="F148" s="70">
        <f t="shared" si="19"/>
        <v>11</v>
      </c>
      <c r="G148" s="70">
        <f t="shared" si="20"/>
        <v>128</v>
      </c>
      <c r="H148" s="74">
        <f t="shared" si="23"/>
        <v>245.26875992624088</v>
      </c>
      <c r="I148" s="74">
        <f t="shared" si="24"/>
        <v>39.151305589010306</v>
      </c>
      <c r="J148" s="74">
        <f t="shared" si="21"/>
        <v>206.11745433723058</v>
      </c>
      <c r="K148" s="74">
        <f t="shared" si="22"/>
        <v>52228.666816658704</v>
      </c>
      <c r="L148" s="71">
        <f t="shared" si="25"/>
        <v>232</v>
      </c>
      <c r="M148" s="80"/>
      <c r="N148" s="81"/>
      <c r="O148" s="72" t="str">
        <f t="shared" si="26"/>
        <v/>
      </c>
      <c r="P148" s="70" t="str">
        <f t="shared" si="27"/>
        <v/>
      </c>
    </row>
    <row r="149" spans="1:16" s="28" customFormat="1" x14ac:dyDescent="0.2">
      <c r="A149" s="79">
        <f t="shared" si="15"/>
        <v>-9.3999999999999997E-4</v>
      </c>
      <c r="B149" s="79">
        <f t="shared" si="16"/>
        <v>9.9000000000000008E-3</v>
      </c>
      <c r="C149" s="79" t="str">
        <f t="shared" si="17"/>
        <v/>
      </c>
      <c r="D149" s="69">
        <f t="shared" ref="D149:D212" si="28">IF(AND($B$6="Variable",G149&lt;&gt;""),A149+B149,C149)</f>
        <v>8.9600000000000009E-3</v>
      </c>
      <c r="E149" s="69">
        <f t="shared" si="18"/>
        <v>7.4666666666666675E-4</v>
      </c>
      <c r="F149" s="70">
        <f t="shared" si="19"/>
        <v>11</v>
      </c>
      <c r="G149" s="70">
        <f t="shared" si="20"/>
        <v>129</v>
      </c>
      <c r="H149" s="74">
        <f t="shared" si="23"/>
        <v>245.2687599262409</v>
      </c>
      <c r="I149" s="74">
        <f t="shared" si="24"/>
        <v>38.997404556438504</v>
      </c>
      <c r="J149" s="74">
        <f t="shared" si="21"/>
        <v>206.27135536980239</v>
      </c>
      <c r="K149" s="74">
        <f t="shared" si="22"/>
        <v>52022.395461288899</v>
      </c>
      <c r="L149" s="71">
        <f t="shared" si="25"/>
        <v>231</v>
      </c>
      <c r="M149" s="80"/>
      <c r="N149" s="81"/>
      <c r="O149" s="72" t="str">
        <f t="shared" si="26"/>
        <v/>
      </c>
      <c r="P149" s="70" t="str">
        <f t="shared" si="27"/>
        <v/>
      </c>
    </row>
    <row r="150" spans="1:16" s="28" customFormat="1" x14ac:dyDescent="0.2">
      <c r="A150" s="79">
        <f t="shared" ref="A150:A213" si="29">IF(AND(A149&lt;&gt;"",G150&lt;&gt;""),A149,"")</f>
        <v>-9.3999999999999997E-4</v>
      </c>
      <c r="B150" s="79">
        <f t="shared" ref="B150:B213" si="30">IF(AND(B149&lt;&gt;"",G150&lt;&gt;""),B149,"")</f>
        <v>9.9000000000000008E-3</v>
      </c>
      <c r="C150" s="79" t="str">
        <f t="shared" ref="C150:C213" si="31">IF(AND(C149&lt;&gt;"",G150&lt;&gt;""),C149,"")</f>
        <v/>
      </c>
      <c r="D150" s="69">
        <f t="shared" si="28"/>
        <v>8.9600000000000009E-3</v>
      </c>
      <c r="E150" s="69">
        <f t="shared" ref="E150:E213" si="32">IF(G150&lt;&gt;"",D150/12,"")</f>
        <v>7.4666666666666675E-4</v>
      </c>
      <c r="F150" s="70">
        <f t="shared" ref="F150:F213" si="33">IF(G150&lt;&gt;"",INT((G150-1)/12)+1,"")</f>
        <v>11</v>
      </c>
      <c r="G150" s="70">
        <f t="shared" ref="G150:G213" si="34">IF(K149&lt;&gt;"",IF(INT(K149)&gt;0,IF(G149&lt;&gt;"",G149+1,""),""),"")</f>
        <v>130</v>
      </c>
      <c r="H150" s="74">
        <f t="shared" si="23"/>
        <v>245.2687599262409</v>
      </c>
      <c r="I150" s="74">
        <f t="shared" si="24"/>
        <v>38.843388611095719</v>
      </c>
      <c r="J150" s="74">
        <f t="shared" ref="J150:J213" si="35">IF(G150&lt;&gt;"",H150-I150+M150,"")</f>
        <v>206.42537131514518</v>
      </c>
      <c r="K150" s="74">
        <f t="shared" ref="K150:K213" si="36">IF(G150&lt;&gt;"",K149-J150,"")</f>
        <v>51815.970089973751</v>
      </c>
      <c r="L150" s="71">
        <f t="shared" si="25"/>
        <v>230</v>
      </c>
      <c r="M150" s="80"/>
      <c r="N150" s="81"/>
      <c r="O150" s="72" t="str">
        <f t="shared" si="26"/>
        <v/>
      </c>
      <c r="P150" s="70" t="str">
        <f t="shared" si="27"/>
        <v/>
      </c>
    </row>
    <row r="151" spans="1:16" s="28" customFormat="1" x14ac:dyDescent="0.2">
      <c r="A151" s="79">
        <f t="shared" si="29"/>
        <v>-9.3999999999999997E-4</v>
      </c>
      <c r="B151" s="79">
        <f t="shared" si="30"/>
        <v>9.9000000000000008E-3</v>
      </c>
      <c r="C151" s="79" t="str">
        <f t="shared" si="31"/>
        <v/>
      </c>
      <c r="D151" s="69">
        <f t="shared" si="28"/>
        <v>8.9600000000000009E-3</v>
      </c>
      <c r="E151" s="69">
        <f t="shared" si="32"/>
        <v>7.4666666666666675E-4</v>
      </c>
      <c r="F151" s="70">
        <f t="shared" si="33"/>
        <v>11</v>
      </c>
      <c r="G151" s="70">
        <f t="shared" si="34"/>
        <v>131</v>
      </c>
      <c r="H151" s="74">
        <f t="shared" ref="H151:H214" si="37">IF(G151&lt;&gt;"",IF(IF(N150&lt;&gt;"PLAZO",PMT(E151,(L150),-K150),H150)&gt;K150,K150+I151,IF(N150&lt;&gt;"PLAZO",PMT(E151,(L150),-K150),H150)),"")</f>
        <v>245.26875992624082</v>
      </c>
      <c r="I151" s="74">
        <f t="shared" ref="I151:I214" si="38">IF(G151&lt;&gt;"",K150*E151,"")</f>
        <v>38.689257667180406</v>
      </c>
      <c r="J151" s="74">
        <f t="shared" si="35"/>
        <v>206.5795022590604</v>
      </c>
      <c r="K151" s="74">
        <f t="shared" si="36"/>
        <v>51609.39058771469</v>
      </c>
      <c r="L151" s="71">
        <f t="shared" ref="L151:L214" si="39">IF(G151&lt;&gt;"",IF(N151&lt;&gt;"PLAZO",L150-1,INT(NPER(E151,-(H151),K151))+1),"")</f>
        <v>229</v>
      </c>
      <c r="M151" s="80"/>
      <c r="N151" s="81"/>
      <c r="O151" s="72" t="str">
        <f t="shared" ref="O151:O214" si="40">IF(M151&lt;&gt;"",IF(N151="CUOTA",H152-H151,""),"")</f>
        <v/>
      </c>
      <c r="P151" s="70" t="str">
        <f t="shared" ref="P151:P214" si="41">IF(M151&lt;&gt;"",IF(N151="PLAZO",CONCATENATE(L150-L151-1," meses"),""),"")</f>
        <v/>
      </c>
    </row>
    <row r="152" spans="1:16" s="28" customFormat="1" x14ac:dyDescent="0.2">
      <c r="A152" s="79">
        <f t="shared" si="29"/>
        <v>-9.3999999999999997E-4</v>
      </c>
      <c r="B152" s="79">
        <f t="shared" si="30"/>
        <v>9.9000000000000008E-3</v>
      </c>
      <c r="C152" s="79" t="str">
        <f t="shared" si="31"/>
        <v/>
      </c>
      <c r="D152" s="69">
        <f t="shared" si="28"/>
        <v>8.9600000000000009E-3</v>
      </c>
      <c r="E152" s="69">
        <f t="shared" si="32"/>
        <v>7.4666666666666675E-4</v>
      </c>
      <c r="F152" s="70">
        <f t="shared" si="33"/>
        <v>11</v>
      </c>
      <c r="G152" s="70">
        <f t="shared" si="34"/>
        <v>132</v>
      </c>
      <c r="H152" s="74">
        <f t="shared" si="37"/>
        <v>245.26875992624082</v>
      </c>
      <c r="I152" s="74">
        <f t="shared" si="38"/>
        <v>38.535011638826973</v>
      </c>
      <c r="J152" s="74">
        <f t="shared" si="35"/>
        <v>206.73374828741385</v>
      </c>
      <c r="K152" s="74">
        <f t="shared" si="36"/>
        <v>51402.656839427276</v>
      </c>
      <c r="L152" s="71">
        <f t="shared" si="39"/>
        <v>228</v>
      </c>
      <c r="M152" s="80"/>
      <c r="N152" s="81"/>
      <c r="O152" s="72" t="str">
        <f t="shared" si="40"/>
        <v/>
      </c>
      <c r="P152" s="70" t="str">
        <f t="shared" si="41"/>
        <v/>
      </c>
    </row>
    <row r="153" spans="1:16" s="28" customFormat="1" x14ac:dyDescent="0.2">
      <c r="A153" s="79">
        <f t="shared" si="29"/>
        <v>-9.3999999999999997E-4</v>
      </c>
      <c r="B153" s="79">
        <f t="shared" si="30"/>
        <v>9.9000000000000008E-3</v>
      </c>
      <c r="C153" s="79" t="str">
        <f t="shared" si="31"/>
        <v/>
      </c>
      <c r="D153" s="69">
        <f t="shared" si="28"/>
        <v>8.9600000000000009E-3</v>
      </c>
      <c r="E153" s="69">
        <f t="shared" si="32"/>
        <v>7.4666666666666675E-4</v>
      </c>
      <c r="F153" s="70">
        <f t="shared" si="33"/>
        <v>12</v>
      </c>
      <c r="G153" s="70">
        <f t="shared" si="34"/>
        <v>133</v>
      </c>
      <c r="H153" s="74">
        <f t="shared" si="37"/>
        <v>245.26875992624082</v>
      </c>
      <c r="I153" s="74">
        <f t="shared" si="38"/>
        <v>38.380650440105704</v>
      </c>
      <c r="J153" s="74">
        <f t="shared" si="35"/>
        <v>206.88810948613511</v>
      </c>
      <c r="K153" s="74">
        <f t="shared" si="36"/>
        <v>51195.768729941141</v>
      </c>
      <c r="L153" s="71">
        <f t="shared" si="39"/>
        <v>227</v>
      </c>
      <c r="M153" s="80"/>
      <c r="N153" s="81"/>
      <c r="O153" s="72" t="str">
        <f t="shared" si="40"/>
        <v/>
      </c>
      <c r="P153" s="70" t="str">
        <f t="shared" si="41"/>
        <v/>
      </c>
    </row>
    <row r="154" spans="1:16" s="28" customFormat="1" x14ac:dyDescent="0.2">
      <c r="A154" s="79">
        <f t="shared" si="29"/>
        <v>-9.3999999999999997E-4</v>
      </c>
      <c r="B154" s="79">
        <f t="shared" si="30"/>
        <v>9.9000000000000008E-3</v>
      </c>
      <c r="C154" s="79" t="str">
        <f t="shared" si="31"/>
        <v/>
      </c>
      <c r="D154" s="69">
        <f t="shared" si="28"/>
        <v>8.9600000000000009E-3</v>
      </c>
      <c r="E154" s="69">
        <f t="shared" si="32"/>
        <v>7.4666666666666675E-4</v>
      </c>
      <c r="F154" s="70">
        <f t="shared" si="33"/>
        <v>12</v>
      </c>
      <c r="G154" s="70">
        <f t="shared" si="34"/>
        <v>134</v>
      </c>
      <c r="H154" s="74">
        <f t="shared" si="37"/>
        <v>245.26875992624088</v>
      </c>
      <c r="I154" s="74">
        <f t="shared" si="38"/>
        <v>38.226173985022726</v>
      </c>
      <c r="J154" s="74">
        <f t="shared" si="35"/>
        <v>207.04258594121814</v>
      </c>
      <c r="K154" s="74">
        <f t="shared" si="36"/>
        <v>50988.72614399992</v>
      </c>
      <c r="L154" s="71">
        <f t="shared" si="39"/>
        <v>226</v>
      </c>
      <c r="M154" s="80"/>
      <c r="N154" s="81"/>
      <c r="O154" s="72" t="str">
        <f t="shared" si="40"/>
        <v/>
      </c>
      <c r="P154" s="70" t="str">
        <f t="shared" si="41"/>
        <v/>
      </c>
    </row>
    <row r="155" spans="1:16" s="28" customFormat="1" x14ac:dyDescent="0.2">
      <c r="A155" s="79">
        <f t="shared" si="29"/>
        <v>-9.3999999999999997E-4</v>
      </c>
      <c r="B155" s="79">
        <f t="shared" si="30"/>
        <v>9.9000000000000008E-3</v>
      </c>
      <c r="C155" s="79" t="str">
        <f t="shared" si="31"/>
        <v/>
      </c>
      <c r="D155" s="69">
        <f t="shared" si="28"/>
        <v>8.9600000000000009E-3</v>
      </c>
      <c r="E155" s="69">
        <f t="shared" si="32"/>
        <v>7.4666666666666675E-4</v>
      </c>
      <c r="F155" s="70">
        <f t="shared" si="33"/>
        <v>12</v>
      </c>
      <c r="G155" s="70">
        <f t="shared" si="34"/>
        <v>135</v>
      </c>
      <c r="H155" s="74">
        <f t="shared" si="37"/>
        <v>245.26875992624082</v>
      </c>
      <c r="I155" s="74">
        <f t="shared" si="38"/>
        <v>38.071582187519944</v>
      </c>
      <c r="J155" s="74">
        <f t="shared" si="35"/>
        <v>207.19717773872088</v>
      </c>
      <c r="K155" s="74">
        <f t="shared" si="36"/>
        <v>50781.528966261198</v>
      </c>
      <c r="L155" s="71">
        <f t="shared" si="39"/>
        <v>225</v>
      </c>
      <c r="M155" s="80"/>
      <c r="N155" s="81"/>
      <c r="O155" s="72" t="str">
        <f t="shared" si="40"/>
        <v/>
      </c>
      <c r="P155" s="70" t="str">
        <f t="shared" si="41"/>
        <v/>
      </c>
    </row>
    <row r="156" spans="1:16" s="28" customFormat="1" x14ac:dyDescent="0.2">
      <c r="A156" s="79">
        <f t="shared" si="29"/>
        <v>-9.3999999999999997E-4</v>
      </c>
      <c r="B156" s="79">
        <f t="shared" si="30"/>
        <v>9.9000000000000008E-3</v>
      </c>
      <c r="C156" s="79" t="str">
        <f t="shared" si="31"/>
        <v/>
      </c>
      <c r="D156" s="69">
        <f t="shared" si="28"/>
        <v>8.9600000000000009E-3</v>
      </c>
      <c r="E156" s="69">
        <f t="shared" si="32"/>
        <v>7.4666666666666675E-4</v>
      </c>
      <c r="F156" s="70">
        <f t="shared" si="33"/>
        <v>12</v>
      </c>
      <c r="G156" s="70">
        <f t="shared" si="34"/>
        <v>136</v>
      </c>
      <c r="H156" s="74">
        <f t="shared" si="37"/>
        <v>245.26875992624088</v>
      </c>
      <c r="I156" s="74">
        <f t="shared" si="38"/>
        <v>37.916874961475031</v>
      </c>
      <c r="J156" s="74">
        <f t="shared" si="35"/>
        <v>207.35188496476584</v>
      </c>
      <c r="K156" s="74">
        <f t="shared" si="36"/>
        <v>50574.177081296431</v>
      </c>
      <c r="L156" s="71">
        <f t="shared" si="39"/>
        <v>224</v>
      </c>
      <c r="M156" s="80"/>
      <c r="N156" s="81"/>
      <c r="O156" s="72" t="str">
        <f t="shared" si="40"/>
        <v/>
      </c>
      <c r="P156" s="70" t="str">
        <f t="shared" si="41"/>
        <v/>
      </c>
    </row>
    <row r="157" spans="1:16" s="28" customFormat="1" x14ac:dyDescent="0.2">
      <c r="A157" s="79">
        <f t="shared" si="29"/>
        <v>-9.3999999999999997E-4</v>
      </c>
      <c r="B157" s="79">
        <f t="shared" si="30"/>
        <v>9.9000000000000008E-3</v>
      </c>
      <c r="C157" s="79" t="str">
        <f t="shared" si="31"/>
        <v/>
      </c>
      <c r="D157" s="69">
        <f t="shared" si="28"/>
        <v>8.9600000000000009E-3</v>
      </c>
      <c r="E157" s="69">
        <f t="shared" si="32"/>
        <v>7.4666666666666675E-4</v>
      </c>
      <c r="F157" s="70">
        <f t="shared" si="33"/>
        <v>12</v>
      </c>
      <c r="G157" s="70">
        <f t="shared" si="34"/>
        <v>137</v>
      </c>
      <c r="H157" s="74">
        <f t="shared" si="37"/>
        <v>245.26875992624082</v>
      </c>
      <c r="I157" s="74">
        <f t="shared" si="38"/>
        <v>37.762052220701342</v>
      </c>
      <c r="J157" s="74">
        <f t="shared" si="35"/>
        <v>207.50670770553947</v>
      </c>
      <c r="K157" s="74">
        <f t="shared" si="36"/>
        <v>50366.670373590889</v>
      </c>
      <c r="L157" s="71">
        <f t="shared" si="39"/>
        <v>223</v>
      </c>
      <c r="M157" s="80"/>
      <c r="N157" s="81"/>
      <c r="O157" s="72" t="str">
        <f t="shared" si="40"/>
        <v/>
      </c>
      <c r="P157" s="70" t="str">
        <f t="shared" si="41"/>
        <v/>
      </c>
    </row>
    <row r="158" spans="1:16" s="28" customFormat="1" x14ac:dyDescent="0.2">
      <c r="A158" s="79">
        <f t="shared" si="29"/>
        <v>-9.3999999999999997E-4</v>
      </c>
      <c r="B158" s="79">
        <f t="shared" si="30"/>
        <v>9.9000000000000008E-3</v>
      </c>
      <c r="C158" s="79" t="str">
        <f t="shared" si="31"/>
        <v/>
      </c>
      <c r="D158" s="69">
        <f t="shared" si="28"/>
        <v>8.9600000000000009E-3</v>
      </c>
      <c r="E158" s="69">
        <f t="shared" si="32"/>
        <v>7.4666666666666675E-4</v>
      </c>
      <c r="F158" s="70">
        <f t="shared" si="33"/>
        <v>12</v>
      </c>
      <c r="G158" s="70">
        <f t="shared" si="34"/>
        <v>138</v>
      </c>
      <c r="H158" s="74">
        <f t="shared" si="37"/>
        <v>245.26875992624079</v>
      </c>
      <c r="I158" s="74">
        <f t="shared" si="38"/>
        <v>37.607113878947871</v>
      </c>
      <c r="J158" s="74">
        <f t="shared" si="35"/>
        <v>207.66164604729292</v>
      </c>
      <c r="K158" s="74">
        <f t="shared" si="36"/>
        <v>50159.008727543594</v>
      </c>
      <c r="L158" s="71">
        <f t="shared" si="39"/>
        <v>222</v>
      </c>
      <c r="M158" s="80"/>
      <c r="N158" s="81"/>
      <c r="O158" s="72" t="str">
        <f t="shared" si="40"/>
        <v/>
      </c>
      <c r="P158" s="70" t="str">
        <f t="shared" si="41"/>
        <v/>
      </c>
    </row>
    <row r="159" spans="1:16" s="28" customFormat="1" x14ac:dyDescent="0.2">
      <c r="A159" s="79">
        <f t="shared" si="29"/>
        <v>-9.3999999999999997E-4</v>
      </c>
      <c r="B159" s="79">
        <f t="shared" si="30"/>
        <v>9.9000000000000008E-3</v>
      </c>
      <c r="C159" s="79" t="str">
        <f t="shared" si="31"/>
        <v/>
      </c>
      <c r="D159" s="69">
        <f t="shared" si="28"/>
        <v>8.9600000000000009E-3</v>
      </c>
      <c r="E159" s="69">
        <f t="shared" si="32"/>
        <v>7.4666666666666675E-4</v>
      </c>
      <c r="F159" s="70">
        <f t="shared" si="33"/>
        <v>12</v>
      </c>
      <c r="G159" s="70">
        <f t="shared" si="34"/>
        <v>139</v>
      </c>
      <c r="H159" s="74">
        <f t="shared" si="37"/>
        <v>245.26875992624082</v>
      </c>
      <c r="I159" s="74">
        <f t="shared" si="38"/>
        <v>37.452059849899221</v>
      </c>
      <c r="J159" s="74">
        <f t="shared" si="35"/>
        <v>207.81670007634159</v>
      </c>
      <c r="K159" s="74">
        <f t="shared" si="36"/>
        <v>49951.192027467252</v>
      </c>
      <c r="L159" s="71">
        <f t="shared" si="39"/>
        <v>221</v>
      </c>
      <c r="M159" s="80"/>
      <c r="N159" s="81"/>
      <c r="O159" s="72" t="str">
        <f t="shared" si="40"/>
        <v/>
      </c>
      <c r="P159" s="70" t="str">
        <f t="shared" si="41"/>
        <v/>
      </c>
    </row>
    <row r="160" spans="1:16" s="28" customFormat="1" x14ac:dyDescent="0.2">
      <c r="A160" s="79">
        <f t="shared" si="29"/>
        <v>-9.3999999999999997E-4</v>
      </c>
      <c r="B160" s="79">
        <f t="shared" si="30"/>
        <v>9.9000000000000008E-3</v>
      </c>
      <c r="C160" s="79" t="str">
        <f t="shared" si="31"/>
        <v/>
      </c>
      <c r="D160" s="69">
        <f t="shared" si="28"/>
        <v>8.9600000000000009E-3</v>
      </c>
      <c r="E160" s="69">
        <f t="shared" si="32"/>
        <v>7.4666666666666675E-4</v>
      </c>
      <c r="F160" s="70">
        <f t="shared" si="33"/>
        <v>12</v>
      </c>
      <c r="G160" s="70">
        <f t="shared" si="34"/>
        <v>140</v>
      </c>
      <c r="H160" s="74">
        <f t="shared" si="37"/>
        <v>245.26875992624082</v>
      </c>
      <c r="I160" s="74">
        <f t="shared" si="38"/>
        <v>37.296890047175552</v>
      </c>
      <c r="J160" s="74">
        <f t="shared" si="35"/>
        <v>207.97186987906525</v>
      </c>
      <c r="K160" s="74">
        <f t="shared" si="36"/>
        <v>49743.220157588185</v>
      </c>
      <c r="L160" s="71">
        <f t="shared" si="39"/>
        <v>220</v>
      </c>
      <c r="M160" s="80"/>
      <c r="N160" s="81"/>
      <c r="O160" s="72" t="str">
        <f t="shared" si="40"/>
        <v/>
      </c>
      <c r="P160" s="70" t="str">
        <f t="shared" si="41"/>
        <v/>
      </c>
    </row>
    <row r="161" spans="1:16" s="28" customFormat="1" x14ac:dyDescent="0.2">
      <c r="A161" s="79">
        <f t="shared" si="29"/>
        <v>-9.3999999999999997E-4</v>
      </c>
      <c r="B161" s="79">
        <f t="shared" si="30"/>
        <v>9.9000000000000008E-3</v>
      </c>
      <c r="C161" s="79" t="str">
        <f t="shared" si="31"/>
        <v/>
      </c>
      <c r="D161" s="69">
        <f t="shared" si="28"/>
        <v>8.9600000000000009E-3</v>
      </c>
      <c r="E161" s="69">
        <f t="shared" si="32"/>
        <v>7.4666666666666675E-4</v>
      </c>
      <c r="F161" s="70">
        <f t="shared" si="33"/>
        <v>12</v>
      </c>
      <c r="G161" s="70">
        <f t="shared" si="34"/>
        <v>141</v>
      </c>
      <c r="H161" s="74">
        <f t="shared" si="37"/>
        <v>245.26875992624082</v>
      </c>
      <c r="I161" s="74">
        <f t="shared" si="38"/>
        <v>37.141604384332517</v>
      </c>
      <c r="J161" s="74">
        <f t="shared" si="35"/>
        <v>208.12715554190831</v>
      </c>
      <c r="K161" s="74">
        <f t="shared" si="36"/>
        <v>49535.093002046277</v>
      </c>
      <c r="L161" s="71">
        <f t="shared" si="39"/>
        <v>219</v>
      </c>
      <c r="M161" s="80"/>
      <c r="N161" s="81"/>
      <c r="O161" s="72" t="str">
        <f t="shared" si="40"/>
        <v/>
      </c>
      <c r="P161" s="70" t="str">
        <f t="shared" si="41"/>
        <v/>
      </c>
    </row>
    <row r="162" spans="1:16" s="28" customFormat="1" x14ac:dyDescent="0.2">
      <c r="A162" s="79">
        <f t="shared" si="29"/>
        <v>-9.3999999999999997E-4</v>
      </c>
      <c r="B162" s="79">
        <f t="shared" si="30"/>
        <v>9.9000000000000008E-3</v>
      </c>
      <c r="C162" s="79" t="str">
        <f t="shared" si="31"/>
        <v/>
      </c>
      <c r="D162" s="69">
        <f t="shared" si="28"/>
        <v>8.9600000000000009E-3</v>
      </c>
      <c r="E162" s="69">
        <f t="shared" si="32"/>
        <v>7.4666666666666675E-4</v>
      </c>
      <c r="F162" s="70">
        <f t="shared" si="33"/>
        <v>12</v>
      </c>
      <c r="G162" s="70">
        <f t="shared" si="34"/>
        <v>142</v>
      </c>
      <c r="H162" s="74">
        <f t="shared" si="37"/>
        <v>245.26875992624082</v>
      </c>
      <c r="I162" s="74">
        <f t="shared" si="38"/>
        <v>36.986202774861226</v>
      </c>
      <c r="J162" s="74">
        <f t="shared" si="35"/>
        <v>208.28255715137959</v>
      </c>
      <c r="K162" s="74">
        <f t="shared" si="36"/>
        <v>49326.810444894894</v>
      </c>
      <c r="L162" s="71">
        <f t="shared" si="39"/>
        <v>218</v>
      </c>
      <c r="M162" s="80"/>
      <c r="N162" s="81"/>
      <c r="O162" s="72" t="str">
        <f t="shared" si="40"/>
        <v/>
      </c>
      <c r="P162" s="70" t="str">
        <f t="shared" si="41"/>
        <v/>
      </c>
    </row>
    <row r="163" spans="1:16" s="28" customFormat="1" x14ac:dyDescent="0.2">
      <c r="A163" s="79">
        <f t="shared" si="29"/>
        <v>-9.3999999999999997E-4</v>
      </c>
      <c r="B163" s="79">
        <f t="shared" si="30"/>
        <v>9.9000000000000008E-3</v>
      </c>
      <c r="C163" s="79" t="str">
        <f t="shared" si="31"/>
        <v/>
      </c>
      <c r="D163" s="69">
        <f t="shared" si="28"/>
        <v>8.9600000000000009E-3</v>
      </c>
      <c r="E163" s="69">
        <f t="shared" si="32"/>
        <v>7.4666666666666675E-4</v>
      </c>
      <c r="F163" s="70">
        <f t="shared" si="33"/>
        <v>12</v>
      </c>
      <c r="G163" s="70">
        <f t="shared" si="34"/>
        <v>143</v>
      </c>
      <c r="H163" s="74">
        <f t="shared" si="37"/>
        <v>245.26875992624079</v>
      </c>
      <c r="I163" s="74">
        <f t="shared" si="38"/>
        <v>36.830685132188194</v>
      </c>
      <c r="J163" s="74">
        <f t="shared" si="35"/>
        <v>208.4380747940526</v>
      </c>
      <c r="K163" s="74">
        <f t="shared" si="36"/>
        <v>49118.372370100842</v>
      </c>
      <c r="L163" s="71">
        <f t="shared" si="39"/>
        <v>217</v>
      </c>
      <c r="M163" s="80"/>
      <c r="N163" s="81"/>
      <c r="O163" s="72" t="str">
        <f t="shared" si="40"/>
        <v/>
      </c>
      <c r="P163" s="70" t="str">
        <f t="shared" si="41"/>
        <v/>
      </c>
    </row>
    <row r="164" spans="1:16" s="28" customFormat="1" x14ac:dyDescent="0.2">
      <c r="A164" s="79">
        <f t="shared" si="29"/>
        <v>-9.3999999999999997E-4</v>
      </c>
      <c r="B164" s="79">
        <f t="shared" si="30"/>
        <v>9.9000000000000008E-3</v>
      </c>
      <c r="C164" s="79" t="str">
        <f t="shared" si="31"/>
        <v/>
      </c>
      <c r="D164" s="69">
        <f t="shared" si="28"/>
        <v>8.9600000000000009E-3</v>
      </c>
      <c r="E164" s="69">
        <f t="shared" si="32"/>
        <v>7.4666666666666675E-4</v>
      </c>
      <c r="F164" s="70">
        <f t="shared" si="33"/>
        <v>12</v>
      </c>
      <c r="G164" s="70">
        <f t="shared" si="34"/>
        <v>144</v>
      </c>
      <c r="H164" s="74">
        <f t="shared" si="37"/>
        <v>245.26875992624079</v>
      </c>
      <c r="I164" s="74">
        <f t="shared" si="38"/>
        <v>36.675051369675302</v>
      </c>
      <c r="J164" s="74">
        <f t="shared" si="35"/>
        <v>208.5937085565655</v>
      </c>
      <c r="K164" s="74">
        <f t="shared" si="36"/>
        <v>48909.778661544275</v>
      </c>
      <c r="L164" s="71">
        <f t="shared" si="39"/>
        <v>216</v>
      </c>
      <c r="M164" s="80"/>
      <c r="N164" s="81"/>
      <c r="O164" s="72" t="str">
        <f t="shared" si="40"/>
        <v/>
      </c>
      <c r="P164" s="70" t="str">
        <f t="shared" si="41"/>
        <v/>
      </c>
    </row>
    <row r="165" spans="1:16" s="28" customFormat="1" x14ac:dyDescent="0.2">
      <c r="A165" s="79">
        <f t="shared" si="29"/>
        <v>-9.3999999999999997E-4</v>
      </c>
      <c r="B165" s="79">
        <f t="shared" si="30"/>
        <v>9.9000000000000008E-3</v>
      </c>
      <c r="C165" s="79" t="str">
        <f t="shared" si="31"/>
        <v/>
      </c>
      <c r="D165" s="69">
        <f t="shared" si="28"/>
        <v>8.9600000000000009E-3</v>
      </c>
      <c r="E165" s="69">
        <f t="shared" si="32"/>
        <v>7.4666666666666675E-4</v>
      </c>
      <c r="F165" s="70">
        <f t="shared" si="33"/>
        <v>13</v>
      </c>
      <c r="G165" s="70">
        <f t="shared" si="34"/>
        <v>145</v>
      </c>
      <c r="H165" s="74">
        <f t="shared" si="37"/>
        <v>245.26875992624079</v>
      </c>
      <c r="I165" s="74">
        <f t="shared" si="38"/>
        <v>36.519301400619732</v>
      </c>
      <c r="J165" s="74">
        <f t="shared" si="35"/>
        <v>208.74945852562107</v>
      </c>
      <c r="K165" s="74">
        <f t="shared" si="36"/>
        <v>48701.029203018654</v>
      </c>
      <c r="L165" s="71">
        <f t="shared" si="39"/>
        <v>215</v>
      </c>
      <c r="M165" s="80"/>
      <c r="N165" s="81"/>
      <c r="O165" s="72" t="str">
        <f t="shared" si="40"/>
        <v/>
      </c>
      <c r="P165" s="70" t="str">
        <f t="shared" si="41"/>
        <v/>
      </c>
    </row>
    <row r="166" spans="1:16" s="28" customFormat="1" x14ac:dyDescent="0.2">
      <c r="A166" s="79">
        <f t="shared" si="29"/>
        <v>-9.3999999999999997E-4</v>
      </c>
      <c r="B166" s="79">
        <f t="shared" si="30"/>
        <v>9.9000000000000008E-3</v>
      </c>
      <c r="C166" s="79" t="str">
        <f t="shared" si="31"/>
        <v/>
      </c>
      <c r="D166" s="69">
        <f t="shared" si="28"/>
        <v>8.9600000000000009E-3</v>
      </c>
      <c r="E166" s="69">
        <f t="shared" si="32"/>
        <v>7.4666666666666675E-4</v>
      </c>
      <c r="F166" s="70">
        <f t="shared" si="33"/>
        <v>13</v>
      </c>
      <c r="G166" s="70">
        <f t="shared" si="34"/>
        <v>146</v>
      </c>
      <c r="H166" s="74">
        <f t="shared" si="37"/>
        <v>245.26875992624079</v>
      </c>
      <c r="I166" s="74">
        <f t="shared" si="38"/>
        <v>36.363435138253934</v>
      </c>
      <c r="J166" s="74">
        <f t="shared" si="35"/>
        <v>208.90532478798684</v>
      </c>
      <c r="K166" s="74">
        <f t="shared" si="36"/>
        <v>48492.123878230668</v>
      </c>
      <c r="L166" s="71">
        <f t="shared" si="39"/>
        <v>214</v>
      </c>
      <c r="M166" s="80"/>
      <c r="N166" s="81"/>
      <c r="O166" s="72" t="str">
        <f t="shared" si="40"/>
        <v/>
      </c>
      <c r="P166" s="70" t="str">
        <f t="shared" si="41"/>
        <v/>
      </c>
    </row>
    <row r="167" spans="1:16" s="28" customFormat="1" x14ac:dyDescent="0.2">
      <c r="A167" s="79">
        <f t="shared" si="29"/>
        <v>-9.3999999999999997E-4</v>
      </c>
      <c r="B167" s="79">
        <f t="shared" si="30"/>
        <v>9.9000000000000008E-3</v>
      </c>
      <c r="C167" s="79" t="str">
        <f t="shared" si="31"/>
        <v/>
      </c>
      <c r="D167" s="69">
        <f t="shared" si="28"/>
        <v>8.9600000000000009E-3</v>
      </c>
      <c r="E167" s="69">
        <f t="shared" si="32"/>
        <v>7.4666666666666675E-4</v>
      </c>
      <c r="F167" s="70">
        <f t="shared" si="33"/>
        <v>13</v>
      </c>
      <c r="G167" s="70">
        <f t="shared" si="34"/>
        <v>147</v>
      </c>
      <c r="H167" s="74">
        <f t="shared" si="37"/>
        <v>245.26875992624082</v>
      </c>
      <c r="I167" s="74">
        <f t="shared" si="38"/>
        <v>36.207452495745571</v>
      </c>
      <c r="J167" s="74">
        <f t="shared" si="35"/>
        <v>209.06130743049525</v>
      </c>
      <c r="K167" s="74">
        <f t="shared" si="36"/>
        <v>48283.062570800175</v>
      </c>
      <c r="L167" s="71">
        <f t="shared" si="39"/>
        <v>213</v>
      </c>
      <c r="M167" s="80"/>
      <c r="N167" s="81"/>
      <c r="O167" s="72" t="str">
        <f t="shared" si="40"/>
        <v/>
      </c>
      <c r="P167" s="70" t="str">
        <f t="shared" si="41"/>
        <v/>
      </c>
    </row>
    <row r="168" spans="1:16" s="28" customFormat="1" x14ac:dyDescent="0.2">
      <c r="A168" s="79">
        <f t="shared" si="29"/>
        <v>-9.3999999999999997E-4</v>
      </c>
      <c r="B168" s="79">
        <f t="shared" si="30"/>
        <v>9.9000000000000008E-3</v>
      </c>
      <c r="C168" s="79" t="str">
        <f t="shared" si="31"/>
        <v/>
      </c>
      <c r="D168" s="69">
        <f t="shared" si="28"/>
        <v>8.9600000000000009E-3</v>
      </c>
      <c r="E168" s="69">
        <f t="shared" si="32"/>
        <v>7.4666666666666675E-4</v>
      </c>
      <c r="F168" s="70">
        <f t="shared" si="33"/>
        <v>13</v>
      </c>
      <c r="G168" s="70">
        <f t="shared" si="34"/>
        <v>148</v>
      </c>
      <c r="H168" s="74">
        <f t="shared" si="37"/>
        <v>245.26875992624079</v>
      </c>
      <c r="I168" s="74">
        <f t="shared" si="38"/>
        <v>36.051353386197469</v>
      </c>
      <c r="J168" s="74">
        <f t="shared" si="35"/>
        <v>209.21740654004333</v>
      </c>
      <c r="K168" s="74">
        <f t="shared" si="36"/>
        <v>48073.845164260129</v>
      </c>
      <c r="L168" s="71">
        <f t="shared" si="39"/>
        <v>212</v>
      </c>
      <c r="M168" s="80"/>
      <c r="N168" s="81"/>
      <c r="O168" s="72" t="str">
        <f t="shared" si="40"/>
        <v/>
      </c>
      <c r="P168" s="70" t="str">
        <f t="shared" si="41"/>
        <v/>
      </c>
    </row>
    <row r="169" spans="1:16" s="28" customFormat="1" x14ac:dyDescent="0.2">
      <c r="A169" s="79">
        <f t="shared" si="29"/>
        <v>-9.3999999999999997E-4</v>
      </c>
      <c r="B169" s="79">
        <f t="shared" si="30"/>
        <v>9.9000000000000008E-3</v>
      </c>
      <c r="C169" s="79" t="str">
        <f t="shared" si="31"/>
        <v/>
      </c>
      <c r="D169" s="69">
        <f t="shared" si="28"/>
        <v>8.9600000000000009E-3</v>
      </c>
      <c r="E169" s="69">
        <f t="shared" si="32"/>
        <v>7.4666666666666675E-4</v>
      </c>
      <c r="F169" s="70">
        <f t="shared" si="33"/>
        <v>13</v>
      </c>
      <c r="G169" s="70">
        <f t="shared" si="34"/>
        <v>149</v>
      </c>
      <c r="H169" s="74">
        <f t="shared" si="37"/>
        <v>245.26875992624079</v>
      </c>
      <c r="I169" s="74">
        <f t="shared" si="38"/>
        <v>35.895137722647569</v>
      </c>
      <c r="J169" s="74">
        <f t="shared" si="35"/>
        <v>209.37362220359321</v>
      </c>
      <c r="K169" s="74">
        <f t="shared" si="36"/>
        <v>47864.471542056534</v>
      </c>
      <c r="L169" s="71">
        <f t="shared" si="39"/>
        <v>211</v>
      </c>
      <c r="M169" s="80"/>
      <c r="N169" s="81"/>
      <c r="O169" s="72" t="str">
        <f t="shared" si="40"/>
        <v/>
      </c>
      <c r="P169" s="70" t="str">
        <f t="shared" si="41"/>
        <v/>
      </c>
    </row>
    <row r="170" spans="1:16" s="28" customFormat="1" x14ac:dyDescent="0.2">
      <c r="A170" s="79">
        <f t="shared" si="29"/>
        <v>-9.3999999999999997E-4</v>
      </c>
      <c r="B170" s="79">
        <f t="shared" si="30"/>
        <v>9.9000000000000008E-3</v>
      </c>
      <c r="C170" s="79" t="str">
        <f t="shared" si="31"/>
        <v/>
      </c>
      <c r="D170" s="69">
        <f t="shared" si="28"/>
        <v>8.9600000000000009E-3</v>
      </c>
      <c r="E170" s="69">
        <f t="shared" si="32"/>
        <v>7.4666666666666675E-4</v>
      </c>
      <c r="F170" s="70">
        <f t="shared" si="33"/>
        <v>13</v>
      </c>
      <c r="G170" s="70">
        <f t="shared" si="34"/>
        <v>150</v>
      </c>
      <c r="H170" s="74">
        <f t="shared" si="37"/>
        <v>245.26875992624079</v>
      </c>
      <c r="I170" s="74">
        <f t="shared" si="38"/>
        <v>35.738805418068885</v>
      </c>
      <c r="J170" s="74">
        <f t="shared" si="35"/>
        <v>209.5299545081719</v>
      </c>
      <c r="K170" s="74">
        <f t="shared" si="36"/>
        <v>47654.941587548361</v>
      </c>
      <c r="L170" s="71">
        <f t="shared" si="39"/>
        <v>210</v>
      </c>
      <c r="M170" s="80"/>
      <c r="N170" s="81"/>
      <c r="O170" s="72" t="str">
        <f t="shared" si="40"/>
        <v/>
      </c>
      <c r="P170" s="70" t="str">
        <f t="shared" si="41"/>
        <v/>
      </c>
    </row>
    <row r="171" spans="1:16" s="28" customFormat="1" x14ac:dyDescent="0.2">
      <c r="A171" s="79">
        <f t="shared" si="29"/>
        <v>-9.3999999999999997E-4</v>
      </c>
      <c r="B171" s="79">
        <f t="shared" si="30"/>
        <v>9.9000000000000008E-3</v>
      </c>
      <c r="C171" s="79" t="str">
        <f t="shared" si="31"/>
        <v/>
      </c>
      <c r="D171" s="69">
        <f t="shared" si="28"/>
        <v>8.9600000000000009E-3</v>
      </c>
      <c r="E171" s="69">
        <f t="shared" si="32"/>
        <v>7.4666666666666675E-4</v>
      </c>
      <c r="F171" s="70">
        <f t="shared" si="33"/>
        <v>13</v>
      </c>
      <c r="G171" s="70">
        <f t="shared" si="34"/>
        <v>151</v>
      </c>
      <c r="H171" s="74">
        <f t="shared" si="37"/>
        <v>245.26875992624079</v>
      </c>
      <c r="I171" s="74">
        <f t="shared" si="38"/>
        <v>35.582356385369444</v>
      </c>
      <c r="J171" s="74">
        <f t="shared" si="35"/>
        <v>209.68640354087134</v>
      </c>
      <c r="K171" s="74">
        <f t="shared" si="36"/>
        <v>47445.255184007488</v>
      </c>
      <c r="L171" s="71">
        <f t="shared" si="39"/>
        <v>209</v>
      </c>
      <c r="M171" s="80"/>
      <c r="N171" s="81"/>
      <c r="O171" s="72" t="str">
        <f t="shared" si="40"/>
        <v/>
      </c>
      <c r="P171" s="70" t="str">
        <f t="shared" si="41"/>
        <v/>
      </c>
    </row>
    <row r="172" spans="1:16" s="28" customFormat="1" x14ac:dyDescent="0.2">
      <c r="A172" s="79">
        <f t="shared" si="29"/>
        <v>-9.3999999999999997E-4</v>
      </c>
      <c r="B172" s="79">
        <f t="shared" si="30"/>
        <v>9.9000000000000008E-3</v>
      </c>
      <c r="C172" s="79" t="str">
        <f t="shared" si="31"/>
        <v/>
      </c>
      <c r="D172" s="69">
        <f t="shared" si="28"/>
        <v>8.9600000000000009E-3</v>
      </c>
      <c r="E172" s="69">
        <f t="shared" si="32"/>
        <v>7.4666666666666675E-4</v>
      </c>
      <c r="F172" s="70">
        <f t="shared" si="33"/>
        <v>13</v>
      </c>
      <c r="G172" s="70">
        <f t="shared" si="34"/>
        <v>152</v>
      </c>
      <c r="H172" s="74">
        <f t="shared" si="37"/>
        <v>245.26875992624079</v>
      </c>
      <c r="I172" s="74">
        <f t="shared" si="38"/>
        <v>35.42579053739226</v>
      </c>
      <c r="J172" s="74">
        <f t="shared" si="35"/>
        <v>209.84296938884853</v>
      </c>
      <c r="K172" s="74">
        <f t="shared" si="36"/>
        <v>47235.412214618642</v>
      </c>
      <c r="L172" s="71">
        <f t="shared" si="39"/>
        <v>208</v>
      </c>
      <c r="M172" s="80"/>
      <c r="N172" s="81"/>
      <c r="O172" s="72" t="str">
        <f t="shared" si="40"/>
        <v/>
      </c>
      <c r="P172" s="70" t="str">
        <f t="shared" si="41"/>
        <v/>
      </c>
    </row>
    <row r="173" spans="1:16" s="28" customFormat="1" x14ac:dyDescent="0.2">
      <c r="A173" s="79">
        <f t="shared" si="29"/>
        <v>-9.3999999999999997E-4</v>
      </c>
      <c r="B173" s="79">
        <f t="shared" si="30"/>
        <v>9.9000000000000008E-3</v>
      </c>
      <c r="C173" s="79" t="str">
        <f t="shared" si="31"/>
        <v/>
      </c>
      <c r="D173" s="69">
        <f t="shared" si="28"/>
        <v>8.9600000000000009E-3</v>
      </c>
      <c r="E173" s="69">
        <f t="shared" si="32"/>
        <v>7.4666666666666675E-4</v>
      </c>
      <c r="F173" s="70">
        <f t="shared" si="33"/>
        <v>13</v>
      </c>
      <c r="G173" s="70">
        <f t="shared" si="34"/>
        <v>153</v>
      </c>
      <c r="H173" s="74">
        <f t="shared" si="37"/>
        <v>245.26875992624079</v>
      </c>
      <c r="I173" s="74">
        <f t="shared" si="38"/>
        <v>35.269107786915256</v>
      </c>
      <c r="J173" s="74">
        <f t="shared" si="35"/>
        <v>209.99965213932552</v>
      </c>
      <c r="K173" s="74">
        <f t="shared" si="36"/>
        <v>47025.412562479316</v>
      </c>
      <c r="L173" s="71">
        <f t="shared" si="39"/>
        <v>207</v>
      </c>
      <c r="M173" s="80"/>
      <c r="N173" s="81"/>
      <c r="O173" s="72" t="str">
        <f t="shared" si="40"/>
        <v/>
      </c>
      <c r="P173" s="70" t="str">
        <f t="shared" si="41"/>
        <v/>
      </c>
    </row>
    <row r="174" spans="1:16" s="28" customFormat="1" x14ac:dyDescent="0.2">
      <c r="A174" s="79">
        <f t="shared" si="29"/>
        <v>-9.3999999999999997E-4</v>
      </c>
      <c r="B174" s="79">
        <f t="shared" si="30"/>
        <v>9.9000000000000008E-3</v>
      </c>
      <c r="C174" s="79" t="str">
        <f t="shared" si="31"/>
        <v/>
      </c>
      <c r="D174" s="69">
        <f t="shared" si="28"/>
        <v>8.9600000000000009E-3</v>
      </c>
      <c r="E174" s="69">
        <f t="shared" si="32"/>
        <v>7.4666666666666675E-4</v>
      </c>
      <c r="F174" s="70">
        <f t="shared" si="33"/>
        <v>13</v>
      </c>
      <c r="G174" s="70">
        <f t="shared" si="34"/>
        <v>154</v>
      </c>
      <c r="H174" s="74">
        <f t="shared" si="37"/>
        <v>245.26875992624079</v>
      </c>
      <c r="I174" s="74">
        <f t="shared" si="38"/>
        <v>35.112308046651229</v>
      </c>
      <c r="J174" s="74">
        <f t="shared" si="35"/>
        <v>210.15645187958955</v>
      </c>
      <c r="K174" s="74">
        <f t="shared" si="36"/>
        <v>46815.256110599723</v>
      </c>
      <c r="L174" s="71">
        <f t="shared" si="39"/>
        <v>206</v>
      </c>
      <c r="M174" s="80"/>
      <c r="N174" s="81"/>
      <c r="O174" s="72" t="str">
        <f t="shared" si="40"/>
        <v/>
      </c>
      <c r="P174" s="70" t="str">
        <f t="shared" si="41"/>
        <v/>
      </c>
    </row>
    <row r="175" spans="1:16" s="28" customFormat="1" x14ac:dyDescent="0.2">
      <c r="A175" s="79">
        <f t="shared" si="29"/>
        <v>-9.3999999999999997E-4</v>
      </c>
      <c r="B175" s="79">
        <f t="shared" si="30"/>
        <v>9.9000000000000008E-3</v>
      </c>
      <c r="C175" s="79" t="str">
        <f t="shared" si="31"/>
        <v/>
      </c>
      <c r="D175" s="69">
        <f t="shared" si="28"/>
        <v>8.9600000000000009E-3</v>
      </c>
      <c r="E175" s="69">
        <f t="shared" si="32"/>
        <v>7.4666666666666675E-4</v>
      </c>
      <c r="F175" s="70">
        <f t="shared" si="33"/>
        <v>13</v>
      </c>
      <c r="G175" s="70">
        <f t="shared" si="34"/>
        <v>155</v>
      </c>
      <c r="H175" s="74">
        <f t="shared" si="37"/>
        <v>245.26875992624079</v>
      </c>
      <c r="I175" s="74">
        <f t="shared" si="38"/>
        <v>34.955391229247795</v>
      </c>
      <c r="J175" s="74">
        <f t="shared" si="35"/>
        <v>210.313368696993</v>
      </c>
      <c r="K175" s="74">
        <f t="shared" si="36"/>
        <v>46604.942741902727</v>
      </c>
      <c r="L175" s="71">
        <f t="shared" si="39"/>
        <v>205</v>
      </c>
      <c r="M175" s="80"/>
      <c r="N175" s="81"/>
      <c r="O175" s="72" t="str">
        <f t="shared" si="40"/>
        <v/>
      </c>
      <c r="P175" s="70" t="str">
        <f t="shared" si="41"/>
        <v/>
      </c>
    </row>
    <row r="176" spans="1:16" s="28" customFormat="1" x14ac:dyDescent="0.2">
      <c r="A176" s="79">
        <f t="shared" si="29"/>
        <v>-9.3999999999999997E-4</v>
      </c>
      <c r="B176" s="79">
        <f t="shared" si="30"/>
        <v>9.9000000000000008E-3</v>
      </c>
      <c r="C176" s="79" t="str">
        <f t="shared" si="31"/>
        <v/>
      </c>
      <c r="D176" s="69">
        <f t="shared" si="28"/>
        <v>8.9600000000000009E-3</v>
      </c>
      <c r="E176" s="69">
        <f t="shared" si="32"/>
        <v>7.4666666666666675E-4</v>
      </c>
      <c r="F176" s="70">
        <f t="shared" si="33"/>
        <v>13</v>
      </c>
      <c r="G176" s="70">
        <f t="shared" si="34"/>
        <v>156</v>
      </c>
      <c r="H176" s="74">
        <f t="shared" si="37"/>
        <v>245.26875992624073</v>
      </c>
      <c r="I176" s="74">
        <f t="shared" si="38"/>
        <v>34.79835724728737</v>
      </c>
      <c r="J176" s="74">
        <f t="shared" si="35"/>
        <v>210.47040267895335</v>
      </c>
      <c r="K176" s="74">
        <f t="shared" si="36"/>
        <v>46394.472339223772</v>
      </c>
      <c r="L176" s="71">
        <f t="shared" si="39"/>
        <v>204</v>
      </c>
      <c r="M176" s="80"/>
      <c r="N176" s="81"/>
      <c r="O176" s="72" t="str">
        <f t="shared" si="40"/>
        <v/>
      </c>
      <c r="P176" s="70" t="str">
        <f t="shared" si="41"/>
        <v/>
      </c>
    </row>
    <row r="177" spans="1:16" s="28" customFormat="1" x14ac:dyDescent="0.2">
      <c r="A177" s="79">
        <f t="shared" si="29"/>
        <v>-9.3999999999999997E-4</v>
      </c>
      <c r="B177" s="79">
        <f t="shared" si="30"/>
        <v>9.9000000000000008E-3</v>
      </c>
      <c r="C177" s="79" t="str">
        <f t="shared" si="31"/>
        <v/>
      </c>
      <c r="D177" s="69">
        <f t="shared" si="28"/>
        <v>8.9600000000000009E-3</v>
      </c>
      <c r="E177" s="69">
        <f t="shared" si="32"/>
        <v>7.4666666666666675E-4</v>
      </c>
      <c r="F177" s="70">
        <f t="shared" si="33"/>
        <v>14</v>
      </c>
      <c r="G177" s="70">
        <f t="shared" si="34"/>
        <v>157</v>
      </c>
      <c r="H177" s="74">
        <f t="shared" si="37"/>
        <v>245.26875992624073</v>
      </c>
      <c r="I177" s="74">
        <f t="shared" si="38"/>
        <v>34.641206013287089</v>
      </c>
      <c r="J177" s="74">
        <f t="shared" si="35"/>
        <v>210.62755391295366</v>
      </c>
      <c r="K177" s="74">
        <f t="shared" si="36"/>
        <v>46183.844785310815</v>
      </c>
      <c r="L177" s="71">
        <f t="shared" si="39"/>
        <v>203</v>
      </c>
      <c r="M177" s="80"/>
      <c r="N177" s="81"/>
      <c r="O177" s="72" t="str">
        <f t="shared" si="40"/>
        <v/>
      </c>
      <c r="P177" s="70" t="str">
        <f t="shared" si="41"/>
        <v/>
      </c>
    </row>
    <row r="178" spans="1:16" s="28" customFormat="1" x14ac:dyDescent="0.2">
      <c r="A178" s="79">
        <f t="shared" si="29"/>
        <v>-9.3999999999999997E-4</v>
      </c>
      <c r="B178" s="79">
        <f t="shared" si="30"/>
        <v>9.9000000000000008E-3</v>
      </c>
      <c r="C178" s="79" t="str">
        <f t="shared" si="31"/>
        <v/>
      </c>
      <c r="D178" s="69">
        <f t="shared" si="28"/>
        <v>8.9600000000000009E-3</v>
      </c>
      <c r="E178" s="69">
        <f t="shared" si="32"/>
        <v>7.4666666666666675E-4</v>
      </c>
      <c r="F178" s="70">
        <f t="shared" si="33"/>
        <v>14</v>
      </c>
      <c r="G178" s="70">
        <f t="shared" si="34"/>
        <v>158</v>
      </c>
      <c r="H178" s="74">
        <f t="shared" si="37"/>
        <v>245.26875992624073</v>
      </c>
      <c r="I178" s="74">
        <f t="shared" si="38"/>
        <v>34.483937439698742</v>
      </c>
      <c r="J178" s="74">
        <f t="shared" si="35"/>
        <v>210.784822486542</v>
      </c>
      <c r="K178" s="74">
        <f t="shared" si="36"/>
        <v>45973.059962824271</v>
      </c>
      <c r="L178" s="71">
        <f t="shared" si="39"/>
        <v>202</v>
      </c>
      <c r="M178" s="80"/>
      <c r="N178" s="81"/>
      <c r="O178" s="72" t="str">
        <f t="shared" si="40"/>
        <v/>
      </c>
      <c r="P178" s="70" t="str">
        <f t="shared" si="41"/>
        <v/>
      </c>
    </row>
    <row r="179" spans="1:16" s="28" customFormat="1" x14ac:dyDescent="0.2">
      <c r="A179" s="79">
        <f t="shared" si="29"/>
        <v>-9.3999999999999997E-4</v>
      </c>
      <c r="B179" s="79">
        <f t="shared" si="30"/>
        <v>9.9000000000000008E-3</v>
      </c>
      <c r="C179" s="79" t="str">
        <f t="shared" si="31"/>
        <v/>
      </c>
      <c r="D179" s="69">
        <f t="shared" si="28"/>
        <v>8.9600000000000009E-3</v>
      </c>
      <c r="E179" s="69">
        <f t="shared" si="32"/>
        <v>7.4666666666666675E-4</v>
      </c>
      <c r="F179" s="70">
        <f t="shared" si="33"/>
        <v>14</v>
      </c>
      <c r="G179" s="70">
        <f t="shared" si="34"/>
        <v>159</v>
      </c>
      <c r="H179" s="74">
        <f t="shared" si="37"/>
        <v>245.26875992624065</v>
      </c>
      <c r="I179" s="74">
        <f t="shared" si="38"/>
        <v>34.326551438908794</v>
      </c>
      <c r="J179" s="74">
        <f t="shared" si="35"/>
        <v>210.94220848733187</v>
      </c>
      <c r="K179" s="74">
        <f t="shared" si="36"/>
        <v>45762.117754336941</v>
      </c>
      <c r="L179" s="71">
        <f t="shared" si="39"/>
        <v>201</v>
      </c>
      <c r="M179" s="80"/>
      <c r="N179" s="81"/>
      <c r="O179" s="72" t="str">
        <f t="shared" si="40"/>
        <v/>
      </c>
      <c r="P179" s="70" t="str">
        <f t="shared" si="41"/>
        <v/>
      </c>
    </row>
    <row r="180" spans="1:16" s="28" customFormat="1" x14ac:dyDescent="0.2">
      <c r="A180" s="79">
        <f t="shared" si="29"/>
        <v>-9.3999999999999997E-4</v>
      </c>
      <c r="B180" s="79">
        <f t="shared" si="30"/>
        <v>9.9000000000000008E-3</v>
      </c>
      <c r="C180" s="79" t="str">
        <f t="shared" si="31"/>
        <v/>
      </c>
      <c r="D180" s="69">
        <f t="shared" si="28"/>
        <v>8.9600000000000009E-3</v>
      </c>
      <c r="E180" s="69">
        <f t="shared" si="32"/>
        <v>7.4666666666666675E-4</v>
      </c>
      <c r="F180" s="70">
        <f t="shared" si="33"/>
        <v>14</v>
      </c>
      <c r="G180" s="70">
        <f t="shared" si="34"/>
        <v>160</v>
      </c>
      <c r="H180" s="74">
        <f t="shared" si="37"/>
        <v>245.26875992624073</v>
      </c>
      <c r="I180" s="74">
        <f t="shared" si="38"/>
        <v>34.169047923238253</v>
      </c>
      <c r="J180" s="74">
        <f t="shared" si="35"/>
        <v>211.09971200300248</v>
      </c>
      <c r="K180" s="74">
        <f t="shared" si="36"/>
        <v>45551.018042333941</v>
      </c>
      <c r="L180" s="71">
        <f t="shared" si="39"/>
        <v>200</v>
      </c>
      <c r="M180" s="80"/>
      <c r="N180" s="81"/>
      <c r="O180" s="72" t="str">
        <f t="shared" si="40"/>
        <v/>
      </c>
      <c r="P180" s="70" t="str">
        <f t="shared" si="41"/>
        <v/>
      </c>
    </row>
    <row r="181" spans="1:16" s="28" customFormat="1" x14ac:dyDescent="0.2">
      <c r="A181" s="79">
        <f t="shared" si="29"/>
        <v>-9.3999999999999997E-4</v>
      </c>
      <c r="B181" s="79">
        <f t="shared" si="30"/>
        <v>9.9000000000000008E-3</v>
      </c>
      <c r="C181" s="79" t="str">
        <f t="shared" si="31"/>
        <v/>
      </c>
      <c r="D181" s="69">
        <f t="shared" si="28"/>
        <v>8.9600000000000009E-3</v>
      </c>
      <c r="E181" s="69">
        <f t="shared" si="32"/>
        <v>7.4666666666666675E-4</v>
      </c>
      <c r="F181" s="70">
        <f t="shared" si="33"/>
        <v>14</v>
      </c>
      <c r="G181" s="70">
        <f t="shared" si="34"/>
        <v>161</v>
      </c>
      <c r="H181" s="74">
        <f t="shared" si="37"/>
        <v>245.26875992624073</v>
      </c>
      <c r="I181" s="74">
        <f t="shared" si="38"/>
        <v>34.01142680494268</v>
      </c>
      <c r="J181" s="74">
        <f t="shared" si="35"/>
        <v>211.25733312129805</v>
      </c>
      <c r="K181" s="74">
        <f t="shared" si="36"/>
        <v>45339.760709212642</v>
      </c>
      <c r="L181" s="71">
        <f t="shared" si="39"/>
        <v>199</v>
      </c>
      <c r="M181" s="80"/>
      <c r="N181" s="81"/>
      <c r="O181" s="72" t="str">
        <f t="shared" si="40"/>
        <v/>
      </c>
      <c r="P181" s="70" t="str">
        <f t="shared" si="41"/>
        <v/>
      </c>
    </row>
    <row r="182" spans="1:16" s="28" customFormat="1" x14ac:dyDescent="0.2">
      <c r="A182" s="79">
        <f t="shared" si="29"/>
        <v>-9.3999999999999997E-4</v>
      </c>
      <c r="B182" s="79">
        <f t="shared" si="30"/>
        <v>9.9000000000000008E-3</v>
      </c>
      <c r="C182" s="79" t="str">
        <f t="shared" si="31"/>
        <v/>
      </c>
      <c r="D182" s="69">
        <f t="shared" si="28"/>
        <v>8.9600000000000009E-3</v>
      </c>
      <c r="E182" s="69">
        <f t="shared" si="32"/>
        <v>7.4666666666666675E-4</v>
      </c>
      <c r="F182" s="70">
        <f t="shared" si="33"/>
        <v>14</v>
      </c>
      <c r="G182" s="70">
        <f t="shared" si="34"/>
        <v>162</v>
      </c>
      <c r="H182" s="74">
        <f t="shared" si="37"/>
        <v>245.2687599262407</v>
      </c>
      <c r="I182" s="74">
        <f t="shared" si="38"/>
        <v>33.853687996212109</v>
      </c>
      <c r="J182" s="74">
        <f t="shared" si="35"/>
        <v>211.4150719300286</v>
      </c>
      <c r="K182" s="74">
        <f t="shared" si="36"/>
        <v>45128.345637282611</v>
      </c>
      <c r="L182" s="71">
        <f t="shared" si="39"/>
        <v>198</v>
      </c>
      <c r="M182" s="80"/>
      <c r="N182" s="81"/>
      <c r="O182" s="72" t="str">
        <f t="shared" si="40"/>
        <v/>
      </c>
      <c r="P182" s="70" t="str">
        <f t="shared" si="41"/>
        <v/>
      </c>
    </row>
    <row r="183" spans="1:16" s="28" customFormat="1" x14ac:dyDescent="0.2">
      <c r="A183" s="79">
        <f t="shared" si="29"/>
        <v>-9.3999999999999997E-4</v>
      </c>
      <c r="B183" s="79">
        <f t="shared" si="30"/>
        <v>9.9000000000000008E-3</v>
      </c>
      <c r="C183" s="79" t="str">
        <f t="shared" si="31"/>
        <v/>
      </c>
      <c r="D183" s="69">
        <f t="shared" si="28"/>
        <v>8.9600000000000009E-3</v>
      </c>
      <c r="E183" s="69">
        <f t="shared" si="32"/>
        <v>7.4666666666666675E-4</v>
      </c>
      <c r="F183" s="70">
        <f t="shared" si="33"/>
        <v>14</v>
      </c>
      <c r="G183" s="70">
        <f t="shared" si="34"/>
        <v>163</v>
      </c>
      <c r="H183" s="74">
        <f t="shared" si="37"/>
        <v>245.26875992624073</v>
      </c>
      <c r="I183" s="74">
        <f t="shared" si="38"/>
        <v>33.695831409171021</v>
      </c>
      <c r="J183" s="74">
        <f t="shared" si="35"/>
        <v>211.57292851706973</v>
      </c>
      <c r="K183" s="74">
        <f t="shared" si="36"/>
        <v>44916.772708765544</v>
      </c>
      <c r="L183" s="71">
        <f t="shared" si="39"/>
        <v>197</v>
      </c>
      <c r="M183" s="80"/>
      <c r="N183" s="81"/>
      <c r="O183" s="72" t="str">
        <f t="shared" si="40"/>
        <v/>
      </c>
      <c r="P183" s="70" t="str">
        <f t="shared" si="41"/>
        <v/>
      </c>
    </row>
    <row r="184" spans="1:16" s="28" customFormat="1" x14ac:dyDescent="0.2">
      <c r="A184" s="79">
        <f t="shared" si="29"/>
        <v>-9.3999999999999997E-4</v>
      </c>
      <c r="B184" s="79">
        <f t="shared" si="30"/>
        <v>9.9000000000000008E-3</v>
      </c>
      <c r="C184" s="79" t="str">
        <f t="shared" si="31"/>
        <v/>
      </c>
      <c r="D184" s="69">
        <f t="shared" si="28"/>
        <v>8.9600000000000009E-3</v>
      </c>
      <c r="E184" s="69">
        <f t="shared" si="32"/>
        <v>7.4666666666666675E-4</v>
      </c>
      <c r="F184" s="70">
        <f t="shared" si="33"/>
        <v>14</v>
      </c>
      <c r="G184" s="70">
        <f t="shared" si="34"/>
        <v>164</v>
      </c>
      <c r="H184" s="74">
        <f t="shared" si="37"/>
        <v>245.26875992624073</v>
      </c>
      <c r="I184" s="74">
        <f t="shared" si="38"/>
        <v>33.537856955878276</v>
      </c>
      <c r="J184" s="74">
        <f t="shared" si="35"/>
        <v>211.73090297036245</v>
      </c>
      <c r="K184" s="74">
        <f t="shared" si="36"/>
        <v>44705.041805795183</v>
      </c>
      <c r="L184" s="71">
        <f t="shared" si="39"/>
        <v>196</v>
      </c>
      <c r="M184" s="80"/>
      <c r="N184" s="81"/>
      <c r="O184" s="72" t="str">
        <f t="shared" si="40"/>
        <v/>
      </c>
      <c r="P184" s="70" t="str">
        <f t="shared" si="41"/>
        <v/>
      </c>
    </row>
    <row r="185" spans="1:16" s="28" customFormat="1" x14ac:dyDescent="0.2">
      <c r="A185" s="79">
        <f t="shared" si="29"/>
        <v>-9.3999999999999997E-4</v>
      </c>
      <c r="B185" s="79">
        <f t="shared" si="30"/>
        <v>9.9000000000000008E-3</v>
      </c>
      <c r="C185" s="79" t="str">
        <f t="shared" si="31"/>
        <v/>
      </c>
      <c r="D185" s="69">
        <f t="shared" si="28"/>
        <v>8.9600000000000009E-3</v>
      </c>
      <c r="E185" s="69">
        <f t="shared" si="32"/>
        <v>7.4666666666666675E-4</v>
      </c>
      <c r="F185" s="70">
        <f t="shared" si="33"/>
        <v>14</v>
      </c>
      <c r="G185" s="70">
        <f t="shared" si="34"/>
        <v>165</v>
      </c>
      <c r="H185" s="74">
        <f t="shared" si="37"/>
        <v>245.2687599262407</v>
      </c>
      <c r="I185" s="74">
        <f t="shared" si="38"/>
        <v>33.379764548327074</v>
      </c>
      <c r="J185" s="74">
        <f t="shared" si="35"/>
        <v>211.88899537791363</v>
      </c>
      <c r="K185" s="74">
        <f t="shared" si="36"/>
        <v>44493.152810417268</v>
      </c>
      <c r="L185" s="71">
        <f t="shared" si="39"/>
        <v>195</v>
      </c>
      <c r="M185" s="80"/>
      <c r="N185" s="81"/>
      <c r="O185" s="72" t="str">
        <f t="shared" si="40"/>
        <v/>
      </c>
      <c r="P185" s="70" t="str">
        <f t="shared" si="41"/>
        <v/>
      </c>
    </row>
    <row r="186" spans="1:16" s="28" customFormat="1" x14ac:dyDescent="0.2">
      <c r="A186" s="79">
        <f t="shared" si="29"/>
        <v>-9.3999999999999997E-4</v>
      </c>
      <c r="B186" s="79">
        <f t="shared" si="30"/>
        <v>9.9000000000000008E-3</v>
      </c>
      <c r="C186" s="79" t="str">
        <f t="shared" si="31"/>
        <v/>
      </c>
      <c r="D186" s="69">
        <f t="shared" si="28"/>
        <v>8.9600000000000009E-3</v>
      </c>
      <c r="E186" s="69">
        <f t="shared" si="32"/>
        <v>7.4666666666666675E-4</v>
      </c>
      <c r="F186" s="70">
        <f t="shared" si="33"/>
        <v>14</v>
      </c>
      <c r="G186" s="70">
        <f t="shared" si="34"/>
        <v>166</v>
      </c>
      <c r="H186" s="74">
        <f t="shared" si="37"/>
        <v>245.26875992624079</v>
      </c>
      <c r="I186" s="74">
        <f t="shared" si="38"/>
        <v>33.221554098444898</v>
      </c>
      <c r="J186" s="74">
        <f t="shared" si="35"/>
        <v>212.04720582779589</v>
      </c>
      <c r="K186" s="74">
        <f t="shared" si="36"/>
        <v>44281.105604589473</v>
      </c>
      <c r="L186" s="71">
        <f t="shared" si="39"/>
        <v>194</v>
      </c>
      <c r="M186" s="80"/>
      <c r="N186" s="81"/>
      <c r="O186" s="72" t="str">
        <f t="shared" si="40"/>
        <v/>
      </c>
      <c r="P186" s="70" t="str">
        <f t="shared" si="41"/>
        <v/>
      </c>
    </row>
    <row r="187" spans="1:16" s="28" customFormat="1" x14ac:dyDescent="0.2">
      <c r="A187" s="79">
        <f t="shared" si="29"/>
        <v>-9.3999999999999997E-4</v>
      </c>
      <c r="B187" s="79">
        <f t="shared" si="30"/>
        <v>9.9000000000000008E-3</v>
      </c>
      <c r="C187" s="79" t="str">
        <f t="shared" si="31"/>
        <v/>
      </c>
      <c r="D187" s="69">
        <f t="shared" si="28"/>
        <v>8.9600000000000009E-3</v>
      </c>
      <c r="E187" s="69">
        <f t="shared" si="32"/>
        <v>7.4666666666666675E-4</v>
      </c>
      <c r="F187" s="70">
        <f t="shared" si="33"/>
        <v>14</v>
      </c>
      <c r="G187" s="70">
        <f t="shared" si="34"/>
        <v>167</v>
      </c>
      <c r="H187" s="74">
        <f t="shared" si="37"/>
        <v>245.26875992624073</v>
      </c>
      <c r="I187" s="74">
        <f t="shared" si="38"/>
        <v>33.063225518093475</v>
      </c>
      <c r="J187" s="74">
        <f t="shared" si="35"/>
        <v>212.20553440814726</v>
      </c>
      <c r="K187" s="74">
        <f t="shared" si="36"/>
        <v>44068.900070181327</v>
      </c>
      <c r="L187" s="71">
        <f t="shared" si="39"/>
        <v>193</v>
      </c>
      <c r="M187" s="80"/>
      <c r="N187" s="81"/>
      <c r="O187" s="72" t="str">
        <f t="shared" si="40"/>
        <v/>
      </c>
      <c r="P187" s="70" t="str">
        <f t="shared" si="41"/>
        <v/>
      </c>
    </row>
    <row r="188" spans="1:16" s="28" customFormat="1" x14ac:dyDescent="0.2">
      <c r="A188" s="79">
        <f t="shared" si="29"/>
        <v>-9.3999999999999997E-4</v>
      </c>
      <c r="B188" s="79">
        <f t="shared" si="30"/>
        <v>9.9000000000000008E-3</v>
      </c>
      <c r="C188" s="79" t="str">
        <f t="shared" si="31"/>
        <v/>
      </c>
      <c r="D188" s="69">
        <f t="shared" si="28"/>
        <v>8.9600000000000009E-3</v>
      </c>
      <c r="E188" s="69">
        <f t="shared" si="32"/>
        <v>7.4666666666666675E-4</v>
      </c>
      <c r="F188" s="70">
        <f t="shared" si="33"/>
        <v>14</v>
      </c>
      <c r="G188" s="70">
        <f t="shared" si="34"/>
        <v>168</v>
      </c>
      <c r="H188" s="74">
        <f t="shared" si="37"/>
        <v>245.26875992624073</v>
      </c>
      <c r="I188" s="74">
        <f t="shared" si="38"/>
        <v>32.90477871906873</v>
      </c>
      <c r="J188" s="74">
        <f t="shared" si="35"/>
        <v>212.363981207172</v>
      </c>
      <c r="K188" s="74">
        <f t="shared" si="36"/>
        <v>43856.536088974157</v>
      </c>
      <c r="L188" s="71">
        <f t="shared" si="39"/>
        <v>192</v>
      </c>
      <c r="M188" s="80"/>
      <c r="N188" s="81"/>
      <c r="O188" s="72" t="str">
        <f t="shared" si="40"/>
        <v/>
      </c>
      <c r="P188" s="70" t="str">
        <f t="shared" si="41"/>
        <v/>
      </c>
    </row>
    <row r="189" spans="1:16" s="28" customFormat="1" x14ac:dyDescent="0.2">
      <c r="A189" s="79">
        <f t="shared" si="29"/>
        <v>-9.3999999999999997E-4</v>
      </c>
      <c r="B189" s="79">
        <f t="shared" si="30"/>
        <v>9.9000000000000008E-3</v>
      </c>
      <c r="C189" s="79" t="str">
        <f t="shared" si="31"/>
        <v/>
      </c>
      <c r="D189" s="69">
        <f t="shared" si="28"/>
        <v>8.9600000000000009E-3</v>
      </c>
      <c r="E189" s="69">
        <f t="shared" si="32"/>
        <v>7.4666666666666675E-4</v>
      </c>
      <c r="F189" s="70">
        <f t="shared" si="33"/>
        <v>15</v>
      </c>
      <c r="G189" s="70">
        <f t="shared" si="34"/>
        <v>169</v>
      </c>
      <c r="H189" s="74">
        <f t="shared" si="37"/>
        <v>245.2687599262407</v>
      </c>
      <c r="I189" s="74">
        <f t="shared" si="38"/>
        <v>32.746213613100707</v>
      </c>
      <c r="J189" s="74">
        <f t="shared" si="35"/>
        <v>212.52254631314</v>
      </c>
      <c r="K189" s="74">
        <f t="shared" si="36"/>
        <v>43644.013542661014</v>
      </c>
      <c r="L189" s="71">
        <f t="shared" si="39"/>
        <v>191</v>
      </c>
      <c r="M189" s="80"/>
      <c r="N189" s="81"/>
      <c r="O189" s="72" t="str">
        <f t="shared" si="40"/>
        <v/>
      </c>
      <c r="P189" s="70" t="str">
        <f t="shared" si="41"/>
        <v/>
      </c>
    </row>
    <row r="190" spans="1:16" s="28" customFormat="1" x14ac:dyDescent="0.2">
      <c r="A190" s="79">
        <f t="shared" si="29"/>
        <v>-9.3999999999999997E-4</v>
      </c>
      <c r="B190" s="79">
        <f t="shared" si="30"/>
        <v>9.9000000000000008E-3</v>
      </c>
      <c r="C190" s="79" t="str">
        <f t="shared" si="31"/>
        <v/>
      </c>
      <c r="D190" s="69">
        <f t="shared" si="28"/>
        <v>8.9600000000000009E-3</v>
      </c>
      <c r="E190" s="69">
        <f t="shared" si="32"/>
        <v>7.4666666666666675E-4</v>
      </c>
      <c r="F190" s="70">
        <f t="shared" si="33"/>
        <v>15</v>
      </c>
      <c r="G190" s="70">
        <f t="shared" si="34"/>
        <v>170</v>
      </c>
      <c r="H190" s="74">
        <f t="shared" si="37"/>
        <v>245.2687599262407</v>
      </c>
      <c r="I190" s="74">
        <f t="shared" si="38"/>
        <v>32.58753011185356</v>
      </c>
      <c r="J190" s="74">
        <f t="shared" si="35"/>
        <v>212.68122981438714</v>
      </c>
      <c r="K190" s="74">
        <f t="shared" si="36"/>
        <v>43431.332312846629</v>
      </c>
      <c r="L190" s="71">
        <f t="shared" si="39"/>
        <v>190</v>
      </c>
      <c r="M190" s="80"/>
      <c r="N190" s="81"/>
      <c r="O190" s="72" t="str">
        <f t="shared" si="40"/>
        <v/>
      </c>
      <c r="P190" s="70" t="str">
        <f t="shared" si="41"/>
        <v/>
      </c>
    </row>
    <row r="191" spans="1:16" s="28" customFormat="1" x14ac:dyDescent="0.2">
      <c r="A191" s="79">
        <f t="shared" si="29"/>
        <v>-9.3999999999999997E-4</v>
      </c>
      <c r="B191" s="79">
        <f t="shared" si="30"/>
        <v>9.9000000000000008E-3</v>
      </c>
      <c r="C191" s="79" t="str">
        <f t="shared" si="31"/>
        <v/>
      </c>
      <c r="D191" s="69">
        <f t="shared" si="28"/>
        <v>8.9600000000000009E-3</v>
      </c>
      <c r="E191" s="69">
        <f t="shared" si="32"/>
        <v>7.4666666666666675E-4</v>
      </c>
      <c r="F191" s="70">
        <f t="shared" si="33"/>
        <v>15</v>
      </c>
      <c r="G191" s="70">
        <f t="shared" si="34"/>
        <v>171</v>
      </c>
      <c r="H191" s="74">
        <f t="shared" si="37"/>
        <v>245.26875992624079</v>
      </c>
      <c r="I191" s="74">
        <f t="shared" si="38"/>
        <v>32.428728126925485</v>
      </c>
      <c r="J191" s="74">
        <f t="shared" si="35"/>
        <v>212.84003179931531</v>
      </c>
      <c r="K191" s="74">
        <f t="shared" si="36"/>
        <v>43218.492281047314</v>
      </c>
      <c r="L191" s="71">
        <f t="shared" si="39"/>
        <v>189</v>
      </c>
      <c r="M191" s="80"/>
      <c r="N191" s="81"/>
      <c r="O191" s="72" t="str">
        <f t="shared" si="40"/>
        <v/>
      </c>
      <c r="P191" s="70" t="str">
        <f t="shared" si="41"/>
        <v/>
      </c>
    </row>
    <row r="192" spans="1:16" s="28" customFormat="1" x14ac:dyDescent="0.2">
      <c r="A192" s="79">
        <f t="shared" si="29"/>
        <v>-9.3999999999999997E-4</v>
      </c>
      <c r="B192" s="79">
        <f t="shared" si="30"/>
        <v>9.9000000000000008E-3</v>
      </c>
      <c r="C192" s="79" t="str">
        <f t="shared" si="31"/>
        <v/>
      </c>
      <c r="D192" s="69">
        <f t="shared" si="28"/>
        <v>8.9600000000000009E-3</v>
      </c>
      <c r="E192" s="69">
        <f t="shared" si="32"/>
        <v>7.4666666666666675E-4</v>
      </c>
      <c r="F192" s="70">
        <f t="shared" si="33"/>
        <v>15</v>
      </c>
      <c r="G192" s="70">
        <f t="shared" si="34"/>
        <v>172</v>
      </c>
      <c r="H192" s="74">
        <f t="shared" si="37"/>
        <v>245.26875992624079</v>
      </c>
      <c r="I192" s="74">
        <f t="shared" si="38"/>
        <v>32.269807569848666</v>
      </c>
      <c r="J192" s="74">
        <f t="shared" si="35"/>
        <v>212.99895235639212</v>
      </c>
      <c r="K192" s="74">
        <f t="shared" si="36"/>
        <v>43005.493328690922</v>
      </c>
      <c r="L192" s="71">
        <f t="shared" si="39"/>
        <v>188</v>
      </c>
      <c r="M192" s="80"/>
      <c r="N192" s="81"/>
      <c r="O192" s="72" t="str">
        <f t="shared" si="40"/>
        <v/>
      </c>
      <c r="P192" s="70" t="str">
        <f t="shared" si="41"/>
        <v/>
      </c>
    </row>
    <row r="193" spans="1:16" s="28" customFormat="1" x14ac:dyDescent="0.2">
      <c r="A193" s="79">
        <f t="shared" si="29"/>
        <v>-9.3999999999999997E-4</v>
      </c>
      <c r="B193" s="79">
        <f t="shared" si="30"/>
        <v>9.9000000000000008E-3</v>
      </c>
      <c r="C193" s="79" t="str">
        <f t="shared" si="31"/>
        <v/>
      </c>
      <c r="D193" s="69">
        <f t="shared" si="28"/>
        <v>8.9600000000000009E-3</v>
      </c>
      <c r="E193" s="69">
        <f t="shared" si="32"/>
        <v>7.4666666666666675E-4</v>
      </c>
      <c r="F193" s="70">
        <f t="shared" si="33"/>
        <v>15</v>
      </c>
      <c r="G193" s="70">
        <f t="shared" si="34"/>
        <v>173</v>
      </c>
      <c r="H193" s="74">
        <f t="shared" si="37"/>
        <v>245.26875992624073</v>
      </c>
      <c r="I193" s="74">
        <f t="shared" si="38"/>
        <v>32.110768352089224</v>
      </c>
      <c r="J193" s="74">
        <f t="shared" si="35"/>
        <v>213.15799157415151</v>
      </c>
      <c r="K193" s="74">
        <f t="shared" si="36"/>
        <v>42792.335337116769</v>
      </c>
      <c r="L193" s="71">
        <f t="shared" si="39"/>
        <v>187</v>
      </c>
      <c r="M193" s="80"/>
      <c r="N193" s="81"/>
      <c r="O193" s="72" t="str">
        <f t="shared" si="40"/>
        <v/>
      </c>
      <c r="P193" s="70" t="str">
        <f t="shared" si="41"/>
        <v/>
      </c>
    </row>
    <row r="194" spans="1:16" s="28" customFormat="1" x14ac:dyDescent="0.2">
      <c r="A194" s="79">
        <f t="shared" si="29"/>
        <v>-9.3999999999999997E-4</v>
      </c>
      <c r="B194" s="79">
        <f t="shared" si="30"/>
        <v>9.9000000000000008E-3</v>
      </c>
      <c r="C194" s="79" t="str">
        <f t="shared" si="31"/>
        <v/>
      </c>
      <c r="D194" s="69">
        <f t="shared" si="28"/>
        <v>8.9600000000000009E-3</v>
      </c>
      <c r="E194" s="69">
        <f t="shared" si="32"/>
        <v>7.4666666666666675E-4</v>
      </c>
      <c r="F194" s="70">
        <f t="shared" si="33"/>
        <v>15</v>
      </c>
      <c r="G194" s="70">
        <f t="shared" si="34"/>
        <v>174</v>
      </c>
      <c r="H194" s="74">
        <f t="shared" si="37"/>
        <v>245.26875992624073</v>
      </c>
      <c r="I194" s="74">
        <f t="shared" si="38"/>
        <v>31.951610385047189</v>
      </c>
      <c r="J194" s="74">
        <f t="shared" si="35"/>
        <v>213.31714954119354</v>
      </c>
      <c r="K194" s="74">
        <f t="shared" si="36"/>
        <v>42579.018187575573</v>
      </c>
      <c r="L194" s="71">
        <f t="shared" si="39"/>
        <v>186</v>
      </c>
      <c r="M194" s="80"/>
      <c r="N194" s="81"/>
      <c r="O194" s="72" t="str">
        <f t="shared" si="40"/>
        <v/>
      </c>
      <c r="P194" s="70" t="str">
        <f t="shared" si="41"/>
        <v/>
      </c>
    </row>
    <row r="195" spans="1:16" s="28" customFormat="1" x14ac:dyDescent="0.2">
      <c r="A195" s="79">
        <f t="shared" si="29"/>
        <v>-9.3999999999999997E-4</v>
      </c>
      <c r="B195" s="79">
        <f t="shared" si="30"/>
        <v>9.9000000000000008E-3</v>
      </c>
      <c r="C195" s="79" t="str">
        <f t="shared" si="31"/>
        <v/>
      </c>
      <c r="D195" s="69">
        <f t="shared" si="28"/>
        <v>8.9600000000000009E-3</v>
      </c>
      <c r="E195" s="69">
        <f t="shared" si="32"/>
        <v>7.4666666666666675E-4</v>
      </c>
      <c r="F195" s="70">
        <f t="shared" si="33"/>
        <v>15</v>
      </c>
      <c r="G195" s="70">
        <f t="shared" si="34"/>
        <v>175</v>
      </c>
      <c r="H195" s="74">
        <f t="shared" si="37"/>
        <v>245.2687599262407</v>
      </c>
      <c r="I195" s="74">
        <f t="shared" si="38"/>
        <v>31.792333580056432</v>
      </c>
      <c r="J195" s="74">
        <f t="shared" si="35"/>
        <v>213.47642634618427</v>
      </c>
      <c r="K195" s="74">
        <f t="shared" si="36"/>
        <v>42365.54176122939</v>
      </c>
      <c r="L195" s="71">
        <f t="shared" si="39"/>
        <v>185</v>
      </c>
      <c r="M195" s="80"/>
      <c r="N195" s="81"/>
      <c r="O195" s="72" t="str">
        <f t="shared" si="40"/>
        <v/>
      </c>
      <c r="P195" s="70" t="str">
        <f t="shared" si="41"/>
        <v/>
      </c>
    </row>
    <row r="196" spans="1:16" s="28" customFormat="1" x14ac:dyDescent="0.2">
      <c r="A196" s="79">
        <f t="shared" si="29"/>
        <v>-9.3999999999999997E-4</v>
      </c>
      <c r="B196" s="79">
        <f t="shared" si="30"/>
        <v>9.9000000000000008E-3</v>
      </c>
      <c r="C196" s="79" t="str">
        <f t="shared" si="31"/>
        <v/>
      </c>
      <c r="D196" s="69">
        <f t="shared" si="28"/>
        <v>8.9600000000000009E-3</v>
      </c>
      <c r="E196" s="69">
        <f t="shared" si="32"/>
        <v>7.4666666666666675E-4</v>
      </c>
      <c r="F196" s="70">
        <f t="shared" si="33"/>
        <v>15</v>
      </c>
      <c r="G196" s="70">
        <f t="shared" si="34"/>
        <v>176</v>
      </c>
      <c r="H196" s="74">
        <f t="shared" si="37"/>
        <v>245.26875992624073</v>
      </c>
      <c r="I196" s="74">
        <f t="shared" si="38"/>
        <v>31.632937848384614</v>
      </c>
      <c r="J196" s="74">
        <f t="shared" si="35"/>
        <v>213.63582207785612</v>
      </c>
      <c r="K196" s="74">
        <f t="shared" si="36"/>
        <v>42151.905939151533</v>
      </c>
      <c r="L196" s="71">
        <f t="shared" si="39"/>
        <v>184</v>
      </c>
      <c r="M196" s="80"/>
      <c r="N196" s="81"/>
      <c r="O196" s="72" t="str">
        <f t="shared" si="40"/>
        <v/>
      </c>
      <c r="P196" s="70" t="str">
        <f t="shared" si="41"/>
        <v/>
      </c>
    </row>
    <row r="197" spans="1:16" s="28" customFormat="1" x14ac:dyDescent="0.2">
      <c r="A197" s="79">
        <f t="shared" si="29"/>
        <v>-9.3999999999999997E-4</v>
      </c>
      <c r="B197" s="79">
        <f t="shared" si="30"/>
        <v>9.9000000000000008E-3</v>
      </c>
      <c r="C197" s="79" t="str">
        <f t="shared" si="31"/>
        <v/>
      </c>
      <c r="D197" s="69">
        <f t="shared" si="28"/>
        <v>8.9600000000000009E-3</v>
      </c>
      <c r="E197" s="69">
        <f t="shared" si="32"/>
        <v>7.4666666666666675E-4</v>
      </c>
      <c r="F197" s="70">
        <f t="shared" si="33"/>
        <v>15</v>
      </c>
      <c r="G197" s="70">
        <f t="shared" si="34"/>
        <v>177</v>
      </c>
      <c r="H197" s="74">
        <f t="shared" si="37"/>
        <v>245.26875992624073</v>
      </c>
      <c r="I197" s="74">
        <f t="shared" si="38"/>
        <v>31.473423101233148</v>
      </c>
      <c r="J197" s="74">
        <f t="shared" si="35"/>
        <v>213.79533682500758</v>
      </c>
      <c r="K197" s="74">
        <f t="shared" si="36"/>
        <v>41938.110602326524</v>
      </c>
      <c r="L197" s="71">
        <f t="shared" si="39"/>
        <v>183</v>
      </c>
      <c r="M197" s="80"/>
      <c r="N197" s="81"/>
      <c r="O197" s="72" t="str">
        <f t="shared" si="40"/>
        <v/>
      </c>
      <c r="P197" s="70" t="str">
        <f t="shared" si="41"/>
        <v/>
      </c>
    </row>
    <row r="198" spans="1:16" s="28" customFormat="1" x14ac:dyDescent="0.2">
      <c r="A198" s="79">
        <f t="shared" si="29"/>
        <v>-9.3999999999999997E-4</v>
      </c>
      <c r="B198" s="79">
        <f t="shared" si="30"/>
        <v>9.9000000000000008E-3</v>
      </c>
      <c r="C198" s="79" t="str">
        <f t="shared" si="31"/>
        <v/>
      </c>
      <c r="D198" s="69">
        <f t="shared" si="28"/>
        <v>8.9600000000000009E-3</v>
      </c>
      <c r="E198" s="69">
        <f t="shared" si="32"/>
        <v>7.4666666666666675E-4</v>
      </c>
      <c r="F198" s="70">
        <f t="shared" si="33"/>
        <v>15</v>
      </c>
      <c r="G198" s="70">
        <f t="shared" si="34"/>
        <v>178</v>
      </c>
      <c r="H198" s="74">
        <f t="shared" si="37"/>
        <v>245.2687599262407</v>
      </c>
      <c r="I198" s="74">
        <f t="shared" si="38"/>
        <v>31.313789249737141</v>
      </c>
      <c r="J198" s="74">
        <f t="shared" si="35"/>
        <v>213.95497067650356</v>
      </c>
      <c r="K198" s="74">
        <f t="shared" si="36"/>
        <v>41724.155631650021</v>
      </c>
      <c r="L198" s="71">
        <f t="shared" si="39"/>
        <v>182</v>
      </c>
      <c r="M198" s="80"/>
      <c r="N198" s="81"/>
      <c r="O198" s="72" t="str">
        <f t="shared" si="40"/>
        <v/>
      </c>
      <c r="P198" s="70" t="str">
        <f t="shared" si="41"/>
        <v/>
      </c>
    </row>
    <row r="199" spans="1:16" s="28" customFormat="1" x14ac:dyDescent="0.2">
      <c r="A199" s="79">
        <f t="shared" si="29"/>
        <v>-9.3999999999999997E-4</v>
      </c>
      <c r="B199" s="79">
        <f t="shared" si="30"/>
        <v>9.9000000000000008E-3</v>
      </c>
      <c r="C199" s="79" t="str">
        <f t="shared" si="31"/>
        <v/>
      </c>
      <c r="D199" s="69">
        <f t="shared" si="28"/>
        <v>8.9600000000000009E-3</v>
      </c>
      <c r="E199" s="69">
        <f t="shared" si="32"/>
        <v>7.4666666666666675E-4</v>
      </c>
      <c r="F199" s="70">
        <f t="shared" si="33"/>
        <v>15</v>
      </c>
      <c r="G199" s="70">
        <f t="shared" si="34"/>
        <v>179</v>
      </c>
      <c r="H199" s="74">
        <f t="shared" si="37"/>
        <v>245.2687599262407</v>
      </c>
      <c r="I199" s="74">
        <f t="shared" si="38"/>
        <v>31.154036204965351</v>
      </c>
      <c r="J199" s="74">
        <f t="shared" si="35"/>
        <v>214.11472372127537</v>
      </c>
      <c r="K199" s="74">
        <f t="shared" si="36"/>
        <v>41510.040907928749</v>
      </c>
      <c r="L199" s="71">
        <f t="shared" si="39"/>
        <v>181</v>
      </c>
      <c r="M199" s="80"/>
      <c r="N199" s="81"/>
      <c r="O199" s="72" t="str">
        <f t="shared" si="40"/>
        <v/>
      </c>
      <c r="P199" s="70" t="str">
        <f t="shared" si="41"/>
        <v/>
      </c>
    </row>
    <row r="200" spans="1:16" s="28" customFormat="1" x14ac:dyDescent="0.2">
      <c r="A200" s="79">
        <f t="shared" si="29"/>
        <v>-9.3999999999999997E-4</v>
      </c>
      <c r="B200" s="79">
        <f t="shared" si="30"/>
        <v>9.9000000000000008E-3</v>
      </c>
      <c r="C200" s="79" t="str">
        <f t="shared" si="31"/>
        <v/>
      </c>
      <c r="D200" s="69">
        <f t="shared" si="28"/>
        <v>8.9600000000000009E-3</v>
      </c>
      <c r="E200" s="69">
        <f t="shared" si="32"/>
        <v>7.4666666666666675E-4</v>
      </c>
      <c r="F200" s="70">
        <f t="shared" si="33"/>
        <v>15</v>
      </c>
      <c r="G200" s="70">
        <f t="shared" si="34"/>
        <v>180</v>
      </c>
      <c r="H200" s="74">
        <f t="shared" si="37"/>
        <v>245.26875992624073</v>
      </c>
      <c r="I200" s="74">
        <f t="shared" si="38"/>
        <v>30.994163877920137</v>
      </c>
      <c r="J200" s="74">
        <f t="shared" si="35"/>
        <v>214.2745960483206</v>
      </c>
      <c r="K200" s="74">
        <f t="shared" si="36"/>
        <v>41295.766311880427</v>
      </c>
      <c r="L200" s="71">
        <f t="shared" si="39"/>
        <v>180</v>
      </c>
      <c r="M200" s="80"/>
      <c r="N200" s="81"/>
      <c r="O200" s="72" t="str">
        <f t="shared" si="40"/>
        <v/>
      </c>
      <c r="P200" s="70" t="str">
        <f t="shared" si="41"/>
        <v/>
      </c>
    </row>
    <row r="201" spans="1:16" s="28" customFormat="1" x14ac:dyDescent="0.2">
      <c r="A201" s="79">
        <f t="shared" si="29"/>
        <v>-9.3999999999999997E-4</v>
      </c>
      <c r="B201" s="79">
        <f t="shared" si="30"/>
        <v>9.9000000000000008E-3</v>
      </c>
      <c r="C201" s="79" t="str">
        <f t="shared" si="31"/>
        <v/>
      </c>
      <c r="D201" s="69">
        <f t="shared" si="28"/>
        <v>8.9600000000000009E-3</v>
      </c>
      <c r="E201" s="69">
        <f t="shared" si="32"/>
        <v>7.4666666666666675E-4</v>
      </c>
      <c r="F201" s="70">
        <f t="shared" si="33"/>
        <v>16</v>
      </c>
      <c r="G201" s="70">
        <f t="shared" si="34"/>
        <v>181</v>
      </c>
      <c r="H201" s="74">
        <f t="shared" si="37"/>
        <v>245.26875992624079</v>
      </c>
      <c r="I201" s="74">
        <f t="shared" si="38"/>
        <v>30.83417217953739</v>
      </c>
      <c r="J201" s="74">
        <f t="shared" si="35"/>
        <v>214.43458774670341</v>
      </c>
      <c r="K201" s="74">
        <f t="shared" si="36"/>
        <v>41081.331724133721</v>
      </c>
      <c r="L201" s="71">
        <f t="shared" si="39"/>
        <v>179</v>
      </c>
      <c r="M201" s="80"/>
      <c r="N201" s="81"/>
      <c r="O201" s="72" t="str">
        <f t="shared" si="40"/>
        <v/>
      </c>
      <c r="P201" s="70" t="str">
        <f t="shared" si="41"/>
        <v/>
      </c>
    </row>
    <row r="202" spans="1:16" s="28" customFormat="1" x14ac:dyDescent="0.2">
      <c r="A202" s="79">
        <f t="shared" si="29"/>
        <v>-9.3999999999999997E-4</v>
      </c>
      <c r="B202" s="79">
        <f t="shared" si="30"/>
        <v>9.9000000000000008E-3</v>
      </c>
      <c r="C202" s="79" t="str">
        <f t="shared" si="31"/>
        <v/>
      </c>
      <c r="D202" s="69">
        <f t="shared" si="28"/>
        <v>8.9600000000000009E-3</v>
      </c>
      <c r="E202" s="69">
        <f t="shared" si="32"/>
        <v>7.4666666666666675E-4</v>
      </c>
      <c r="F202" s="70">
        <f t="shared" si="33"/>
        <v>16</v>
      </c>
      <c r="G202" s="70">
        <f t="shared" si="34"/>
        <v>182</v>
      </c>
      <c r="H202" s="74">
        <f t="shared" si="37"/>
        <v>245.2687599262407</v>
      </c>
      <c r="I202" s="74">
        <f t="shared" si="38"/>
        <v>30.674061020686516</v>
      </c>
      <c r="J202" s="74">
        <f t="shared" si="35"/>
        <v>214.5946989055542</v>
      </c>
      <c r="K202" s="74">
        <f t="shared" si="36"/>
        <v>40866.737025228169</v>
      </c>
      <c r="L202" s="71">
        <f t="shared" si="39"/>
        <v>178</v>
      </c>
      <c r="M202" s="80"/>
      <c r="N202" s="81"/>
      <c r="O202" s="72" t="str">
        <f t="shared" si="40"/>
        <v/>
      </c>
      <c r="P202" s="70" t="str">
        <f t="shared" si="41"/>
        <v/>
      </c>
    </row>
    <row r="203" spans="1:16" s="28" customFormat="1" x14ac:dyDescent="0.2">
      <c r="A203" s="79">
        <f t="shared" si="29"/>
        <v>-9.3999999999999997E-4</v>
      </c>
      <c r="B203" s="79">
        <f t="shared" si="30"/>
        <v>9.9000000000000008E-3</v>
      </c>
      <c r="C203" s="79" t="str">
        <f t="shared" si="31"/>
        <v/>
      </c>
      <c r="D203" s="69">
        <f t="shared" si="28"/>
        <v>8.9600000000000009E-3</v>
      </c>
      <c r="E203" s="69">
        <f t="shared" si="32"/>
        <v>7.4666666666666675E-4</v>
      </c>
      <c r="F203" s="70">
        <f t="shared" si="33"/>
        <v>16</v>
      </c>
      <c r="G203" s="70">
        <f t="shared" si="34"/>
        <v>183</v>
      </c>
      <c r="H203" s="74">
        <f t="shared" si="37"/>
        <v>245.2687599262407</v>
      </c>
      <c r="I203" s="74">
        <f t="shared" si="38"/>
        <v>30.51383031217037</v>
      </c>
      <c r="J203" s="74">
        <f t="shared" si="35"/>
        <v>214.75492961407033</v>
      </c>
      <c r="K203" s="74">
        <f t="shared" si="36"/>
        <v>40651.982095614097</v>
      </c>
      <c r="L203" s="71">
        <f t="shared" si="39"/>
        <v>177</v>
      </c>
      <c r="M203" s="80"/>
      <c r="N203" s="81"/>
      <c r="O203" s="72" t="str">
        <f t="shared" si="40"/>
        <v/>
      </c>
      <c r="P203" s="70" t="str">
        <f t="shared" si="41"/>
        <v/>
      </c>
    </row>
    <row r="204" spans="1:16" s="28" customFormat="1" x14ac:dyDescent="0.2">
      <c r="A204" s="79">
        <f t="shared" si="29"/>
        <v>-9.3999999999999997E-4</v>
      </c>
      <c r="B204" s="79">
        <f t="shared" si="30"/>
        <v>9.9000000000000008E-3</v>
      </c>
      <c r="C204" s="79" t="str">
        <f t="shared" si="31"/>
        <v/>
      </c>
      <c r="D204" s="69">
        <f t="shared" si="28"/>
        <v>8.9600000000000009E-3</v>
      </c>
      <c r="E204" s="69">
        <f t="shared" si="32"/>
        <v>7.4666666666666675E-4</v>
      </c>
      <c r="F204" s="70">
        <f t="shared" si="33"/>
        <v>16</v>
      </c>
      <c r="G204" s="70">
        <f t="shared" si="34"/>
        <v>184</v>
      </c>
      <c r="H204" s="74">
        <f t="shared" si="37"/>
        <v>245.26875992624073</v>
      </c>
      <c r="I204" s="74">
        <f t="shared" si="38"/>
        <v>30.353479964725196</v>
      </c>
      <c r="J204" s="74">
        <f t="shared" si="35"/>
        <v>214.91527996151552</v>
      </c>
      <c r="K204" s="74">
        <f t="shared" si="36"/>
        <v>40437.066815652579</v>
      </c>
      <c r="L204" s="71">
        <f t="shared" si="39"/>
        <v>176</v>
      </c>
      <c r="M204" s="80"/>
      <c r="N204" s="81"/>
      <c r="O204" s="72" t="str">
        <f t="shared" si="40"/>
        <v/>
      </c>
      <c r="P204" s="70" t="str">
        <f t="shared" si="41"/>
        <v/>
      </c>
    </row>
    <row r="205" spans="1:16" s="28" customFormat="1" x14ac:dyDescent="0.2">
      <c r="A205" s="79">
        <f t="shared" si="29"/>
        <v>-9.3999999999999997E-4</v>
      </c>
      <c r="B205" s="79">
        <f t="shared" si="30"/>
        <v>9.9000000000000008E-3</v>
      </c>
      <c r="C205" s="79" t="str">
        <f t="shared" si="31"/>
        <v/>
      </c>
      <c r="D205" s="69">
        <f t="shared" si="28"/>
        <v>8.9600000000000009E-3</v>
      </c>
      <c r="E205" s="69">
        <f t="shared" si="32"/>
        <v>7.4666666666666675E-4</v>
      </c>
      <c r="F205" s="70">
        <f t="shared" si="33"/>
        <v>16</v>
      </c>
      <c r="G205" s="70">
        <f t="shared" si="34"/>
        <v>185</v>
      </c>
      <c r="H205" s="74">
        <f t="shared" si="37"/>
        <v>245.2687599262407</v>
      </c>
      <c r="I205" s="74">
        <f t="shared" si="38"/>
        <v>30.193009889020594</v>
      </c>
      <c r="J205" s="74">
        <f t="shared" si="35"/>
        <v>215.0757500372201</v>
      </c>
      <c r="K205" s="74">
        <f t="shared" si="36"/>
        <v>40221.991065615359</v>
      </c>
      <c r="L205" s="71">
        <f t="shared" si="39"/>
        <v>175</v>
      </c>
      <c r="M205" s="80"/>
      <c r="N205" s="81"/>
      <c r="O205" s="72" t="str">
        <f t="shared" si="40"/>
        <v/>
      </c>
      <c r="P205" s="70" t="str">
        <f t="shared" si="41"/>
        <v/>
      </c>
    </row>
    <row r="206" spans="1:16" s="28" customFormat="1" x14ac:dyDescent="0.2">
      <c r="A206" s="79">
        <f t="shared" si="29"/>
        <v>-9.3999999999999997E-4</v>
      </c>
      <c r="B206" s="79">
        <f t="shared" si="30"/>
        <v>9.9000000000000008E-3</v>
      </c>
      <c r="C206" s="79" t="str">
        <f t="shared" si="31"/>
        <v/>
      </c>
      <c r="D206" s="69">
        <f t="shared" si="28"/>
        <v>8.9600000000000009E-3</v>
      </c>
      <c r="E206" s="69">
        <f t="shared" si="32"/>
        <v>7.4666666666666675E-4</v>
      </c>
      <c r="F206" s="70">
        <f t="shared" si="33"/>
        <v>16</v>
      </c>
      <c r="G206" s="70">
        <f t="shared" si="34"/>
        <v>186</v>
      </c>
      <c r="H206" s="74">
        <f t="shared" si="37"/>
        <v>245.26875992624073</v>
      </c>
      <c r="I206" s="74">
        <f t="shared" si="38"/>
        <v>30.03241999565947</v>
      </c>
      <c r="J206" s="74">
        <f t="shared" si="35"/>
        <v>215.23633993058127</v>
      </c>
      <c r="K206" s="74">
        <f t="shared" si="36"/>
        <v>40006.754725684776</v>
      </c>
      <c r="L206" s="71">
        <f t="shared" si="39"/>
        <v>174</v>
      </c>
      <c r="M206" s="80"/>
      <c r="N206" s="81"/>
      <c r="O206" s="72" t="str">
        <f t="shared" si="40"/>
        <v/>
      </c>
      <c r="P206" s="70" t="str">
        <f t="shared" si="41"/>
        <v/>
      </c>
    </row>
    <row r="207" spans="1:16" s="28" customFormat="1" x14ac:dyDescent="0.2">
      <c r="A207" s="79">
        <f t="shared" si="29"/>
        <v>-9.3999999999999997E-4</v>
      </c>
      <c r="B207" s="79">
        <f t="shared" si="30"/>
        <v>9.9000000000000008E-3</v>
      </c>
      <c r="C207" s="79" t="str">
        <f t="shared" si="31"/>
        <v/>
      </c>
      <c r="D207" s="69">
        <f t="shared" si="28"/>
        <v>8.9600000000000009E-3</v>
      </c>
      <c r="E207" s="69">
        <f t="shared" si="32"/>
        <v>7.4666666666666675E-4</v>
      </c>
      <c r="F207" s="70">
        <f t="shared" si="33"/>
        <v>16</v>
      </c>
      <c r="G207" s="70">
        <f t="shared" si="34"/>
        <v>187</v>
      </c>
      <c r="H207" s="74">
        <f t="shared" si="37"/>
        <v>245.26875992624073</v>
      </c>
      <c r="I207" s="74">
        <f t="shared" si="38"/>
        <v>29.871710195177968</v>
      </c>
      <c r="J207" s="74">
        <f t="shared" si="35"/>
        <v>215.39704973106276</v>
      </c>
      <c r="K207" s="74">
        <f t="shared" si="36"/>
        <v>39791.35767595371</v>
      </c>
      <c r="L207" s="71">
        <f t="shared" si="39"/>
        <v>173</v>
      </c>
      <c r="M207" s="80"/>
      <c r="N207" s="81"/>
      <c r="O207" s="72" t="str">
        <f t="shared" si="40"/>
        <v/>
      </c>
      <c r="P207" s="70" t="str">
        <f t="shared" si="41"/>
        <v/>
      </c>
    </row>
    <row r="208" spans="1:16" s="28" customFormat="1" x14ac:dyDescent="0.2">
      <c r="A208" s="79">
        <f t="shared" si="29"/>
        <v>-9.3999999999999997E-4</v>
      </c>
      <c r="B208" s="79">
        <f t="shared" si="30"/>
        <v>9.9000000000000008E-3</v>
      </c>
      <c r="C208" s="79" t="str">
        <f t="shared" si="31"/>
        <v/>
      </c>
      <c r="D208" s="69">
        <f t="shared" si="28"/>
        <v>8.9600000000000009E-3</v>
      </c>
      <c r="E208" s="69">
        <f t="shared" si="32"/>
        <v>7.4666666666666675E-4</v>
      </c>
      <c r="F208" s="70">
        <f t="shared" si="33"/>
        <v>16</v>
      </c>
      <c r="G208" s="70">
        <f t="shared" si="34"/>
        <v>188</v>
      </c>
      <c r="H208" s="74">
        <f t="shared" si="37"/>
        <v>245.26875992624065</v>
      </c>
      <c r="I208" s="74">
        <f t="shared" si="38"/>
        <v>29.71088039804544</v>
      </c>
      <c r="J208" s="74">
        <f t="shared" si="35"/>
        <v>215.5578795281952</v>
      </c>
      <c r="K208" s="74">
        <f t="shared" si="36"/>
        <v>39575.799796425512</v>
      </c>
      <c r="L208" s="71">
        <f t="shared" si="39"/>
        <v>172</v>
      </c>
      <c r="M208" s="80"/>
      <c r="N208" s="81"/>
      <c r="O208" s="72" t="str">
        <f t="shared" si="40"/>
        <v/>
      </c>
      <c r="P208" s="70" t="str">
        <f t="shared" si="41"/>
        <v/>
      </c>
    </row>
    <row r="209" spans="1:16" s="28" customFormat="1" x14ac:dyDescent="0.2">
      <c r="A209" s="79">
        <f t="shared" si="29"/>
        <v>-9.3999999999999997E-4</v>
      </c>
      <c r="B209" s="79">
        <f t="shared" si="30"/>
        <v>9.9000000000000008E-3</v>
      </c>
      <c r="C209" s="79" t="str">
        <f t="shared" si="31"/>
        <v/>
      </c>
      <c r="D209" s="69">
        <f t="shared" si="28"/>
        <v>8.9600000000000009E-3</v>
      </c>
      <c r="E209" s="69">
        <f t="shared" si="32"/>
        <v>7.4666666666666675E-4</v>
      </c>
      <c r="F209" s="70">
        <f t="shared" si="33"/>
        <v>16</v>
      </c>
      <c r="G209" s="70">
        <f t="shared" si="34"/>
        <v>189</v>
      </c>
      <c r="H209" s="74">
        <f t="shared" si="37"/>
        <v>245.26875992624065</v>
      </c>
      <c r="I209" s="74">
        <f t="shared" si="38"/>
        <v>29.549930514664386</v>
      </c>
      <c r="J209" s="74">
        <f t="shared" si="35"/>
        <v>215.71882941157625</v>
      </c>
      <c r="K209" s="74">
        <f t="shared" si="36"/>
        <v>39360.080967013935</v>
      </c>
      <c r="L209" s="71">
        <f t="shared" si="39"/>
        <v>171</v>
      </c>
      <c r="M209" s="80"/>
      <c r="N209" s="81"/>
      <c r="O209" s="72" t="str">
        <f t="shared" si="40"/>
        <v/>
      </c>
      <c r="P209" s="70" t="str">
        <f t="shared" si="41"/>
        <v/>
      </c>
    </row>
    <row r="210" spans="1:16" s="28" customFormat="1" x14ac:dyDescent="0.2">
      <c r="A210" s="79">
        <f t="shared" si="29"/>
        <v>-9.3999999999999997E-4</v>
      </c>
      <c r="B210" s="79">
        <f t="shared" si="30"/>
        <v>9.9000000000000008E-3</v>
      </c>
      <c r="C210" s="79" t="str">
        <f t="shared" si="31"/>
        <v/>
      </c>
      <c r="D210" s="69">
        <f t="shared" si="28"/>
        <v>8.9600000000000009E-3</v>
      </c>
      <c r="E210" s="69">
        <f t="shared" si="32"/>
        <v>7.4666666666666675E-4</v>
      </c>
      <c r="F210" s="70">
        <f t="shared" si="33"/>
        <v>16</v>
      </c>
      <c r="G210" s="70">
        <f t="shared" si="34"/>
        <v>190</v>
      </c>
      <c r="H210" s="74">
        <f t="shared" si="37"/>
        <v>245.26875992624065</v>
      </c>
      <c r="I210" s="74">
        <f t="shared" si="38"/>
        <v>29.388860455370409</v>
      </c>
      <c r="J210" s="74">
        <f t="shared" si="35"/>
        <v>215.87989947087024</v>
      </c>
      <c r="K210" s="74">
        <f t="shared" si="36"/>
        <v>39144.201067543065</v>
      </c>
      <c r="L210" s="71">
        <f t="shared" si="39"/>
        <v>170</v>
      </c>
      <c r="M210" s="80"/>
      <c r="N210" s="81"/>
      <c r="O210" s="72" t="str">
        <f t="shared" si="40"/>
        <v/>
      </c>
      <c r="P210" s="70" t="str">
        <f t="shared" si="41"/>
        <v/>
      </c>
    </row>
    <row r="211" spans="1:16" s="28" customFormat="1" x14ac:dyDescent="0.2">
      <c r="A211" s="79">
        <f t="shared" si="29"/>
        <v>-9.3999999999999997E-4</v>
      </c>
      <c r="B211" s="79">
        <f t="shared" si="30"/>
        <v>9.9000000000000008E-3</v>
      </c>
      <c r="C211" s="79" t="str">
        <f t="shared" si="31"/>
        <v/>
      </c>
      <c r="D211" s="69">
        <f t="shared" si="28"/>
        <v>8.9600000000000009E-3</v>
      </c>
      <c r="E211" s="69">
        <f t="shared" si="32"/>
        <v>7.4666666666666675E-4</v>
      </c>
      <c r="F211" s="70">
        <f t="shared" si="33"/>
        <v>16</v>
      </c>
      <c r="G211" s="70">
        <f t="shared" si="34"/>
        <v>191</v>
      </c>
      <c r="H211" s="74">
        <f t="shared" si="37"/>
        <v>245.26875992624062</v>
      </c>
      <c r="I211" s="74">
        <f t="shared" si="38"/>
        <v>29.227670130432159</v>
      </c>
      <c r="J211" s="74">
        <f t="shared" si="35"/>
        <v>216.04108979580846</v>
      </c>
      <c r="K211" s="74">
        <f t="shared" si="36"/>
        <v>38928.159977747258</v>
      </c>
      <c r="L211" s="71">
        <f t="shared" si="39"/>
        <v>169</v>
      </c>
      <c r="M211" s="80"/>
      <c r="N211" s="81"/>
      <c r="O211" s="72" t="str">
        <f t="shared" si="40"/>
        <v/>
      </c>
      <c r="P211" s="70" t="str">
        <f t="shared" si="41"/>
        <v/>
      </c>
    </row>
    <row r="212" spans="1:16" s="28" customFormat="1" x14ac:dyDescent="0.2">
      <c r="A212" s="79">
        <f t="shared" si="29"/>
        <v>-9.3999999999999997E-4</v>
      </c>
      <c r="B212" s="79">
        <f t="shared" si="30"/>
        <v>9.9000000000000008E-3</v>
      </c>
      <c r="C212" s="79" t="str">
        <f t="shared" si="31"/>
        <v/>
      </c>
      <c r="D212" s="69">
        <f t="shared" si="28"/>
        <v>8.9600000000000009E-3</v>
      </c>
      <c r="E212" s="69">
        <f t="shared" si="32"/>
        <v>7.4666666666666675E-4</v>
      </c>
      <c r="F212" s="70">
        <f t="shared" si="33"/>
        <v>16</v>
      </c>
      <c r="G212" s="70">
        <f t="shared" si="34"/>
        <v>192</v>
      </c>
      <c r="H212" s="74">
        <f t="shared" si="37"/>
        <v>245.2687599262407</v>
      </c>
      <c r="I212" s="74">
        <f t="shared" si="38"/>
        <v>29.066359450051291</v>
      </c>
      <c r="J212" s="74">
        <f t="shared" si="35"/>
        <v>216.20240047618941</v>
      </c>
      <c r="K212" s="74">
        <f t="shared" si="36"/>
        <v>38711.957577271067</v>
      </c>
      <c r="L212" s="71">
        <f t="shared" si="39"/>
        <v>168</v>
      </c>
      <c r="M212" s="80"/>
      <c r="N212" s="81"/>
      <c r="O212" s="72" t="str">
        <f t="shared" si="40"/>
        <v/>
      </c>
      <c r="P212" s="70" t="str">
        <f t="shared" si="41"/>
        <v/>
      </c>
    </row>
    <row r="213" spans="1:16" s="28" customFormat="1" x14ac:dyDescent="0.2">
      <c r="A213" s="79">
        <f t="shared" si="29"/>
        <v>-9.3999999999999997E-4</v>
      </c>
      <c r="B213" s="79">
        <f t="shared" si="30"/>
        <v>9.9000000000000008E-3</v>
      </c>
      <c r="C213" s="79" t="str">
        <f t="shared" si="31"/>
        <v/>
      </c>
      <c r="D213" s="69">
        <f t="shared" ref="D213:D276" si="42">IF(AND($B$6="Variable",G213&lt;&gt;""),A213+B213,C213)</f>
        <v>8.9600000000000009E-3</v>
      </c>
      <c r="E213" s="69">
        <f t="shared" si="32"/>
        <v>7.4666666666666675E-4</v>
      </c>
      <c r="F213" s="70">
        <f t="shared" si="33"/>
        <v>17</v>
      </c>
      <c r="G213" s="70">
        <f t="shared" si="34"/>
        <v>193</v>
      </c>
      <c r="H213" s="74">
        <f t="shared" si="37"/>
        <v>245.26875992624065</v>
      </c>
      <c r="I213" s="74">
        <f t="shared" si="38"/>
        <v>28.904928324362398</v>
      </c>
      <c r="J213" s="74">
        <f t="shared" si="35"/>
        <v>216.36383160187825</v>
      </c>
      <c r="K213" s="74">
        <f t="shared" si="36"/>
        <v>38495.59374566919</v>
      </c>
      <c r="L213" s="71">
        <f t="shared" si="39"/>
        <v>167</v>
      </c>
      <c r="M213" s="80"/>
      <c r="N213" s="81"/>
      <c r="O213" s="72" t="str">
        <f t="shared" si="40"/>
        <v/>
      </c>
      <c r="P213" s="70" t="str">
        <f t="shared" si="41"/>
        <v/>
      </c>
    </row>
    <row r="214" spans="1:16" s="28" customFormat="1" x14ac:dyDescent="0.2">
      <c r="A214" s="79">
        <f t="shared" ref="A214:A277" si="43">IF(AND(A213&lt;&gt;"",G214&lt;&gt;""),A213,"")</f>
        <v>-9.3999999999999997E-4</v>
      </c>
      <c r="B214" s="79">
        <f t="shared" ref="B214:B277" si="44">IF(AND(B213&lt;&gt;"",G214&lt;&gt;""),B213,"")</f>
        <v>9.9000000000000008E-3</v>
      </c>
      <c r="C214" s="79" t="str">
        <f t="shared" ref="C214:C277" si="45">IF(AND(C213&lt;&gt;"",G214&lt;&gt;""),C213,"")</f>
        <v/>
      </c>
      <c r="D214" s="69">
        <f t="shared" si="42"/>
        <v>8.9600000000000009E-3</v>
      </c>
      <c r="E214" s="69">
        <f t="shared" ref="E214:E277" si="46">IF(G214&lt;&gt;"",D214/12,"")</f>
        <v>7.4666666666666675E-4</v>
      </c>
      <c r="F214" s="70">
        <f t="shared" ref="F214:F277" si="47">IF(G214&lt;&gt;"",INT((G214-1)/12)+1,"")</f>
        <v>17</v>
      </c>
      <c r="G214" s="70">
        <f t="shared" ref="G214:G277" si="48">IF(K213&lt;&gt;"",IF(INT(K213)&gt;0,IF(G213&lt;&gt;"",G213+1,""),""),"")</f>
        <v>194</v>
      </c>
      <c r="H214" s="74">
        <f t="shared" si="37"/>
        <v>245.26875992624065</v>
      </c>
      <c r="I214" s="74">
        <f t="shared" si="38"/>
        <v>28.743376663432997</v>
      </c>
      <c r="J214" s="74">
        <f t="shared" ref="J214:J277" si="49">IF(G214&lt;&gt;"",H214-I214+M214,"")</f>
        <v>216.52538326280765</v>
      </c>
      <c r="K214" s="74">
        <f t="shared" ref="K214:K277" si="50">IF(G214&lt;&gt;"",K213-J214,"")</f>
        <v>38279.068362406382</v>
      </c>
      <c r="L214" s="71">
        <f t="shared" si="39"/>
        <v>166</v>
      </c>
      <c r="M214" s="80"/>
      <c r="N214" s="81"/>
      <c r="O214" s="72" t="str">
        <f t="shared" si="40"/>
        <v/>
      </c>
      <c r="P214" s="70" t="str">
        <f t="shared" si="41"/>
        <v/>
      </c>
    </row>
    <row r="215" spans="1:16" s="28" customFormat="1" x14ac:dyDescent="0.2">
      <c r="A215" s="79">
        <f t="shared" si="43"/>
        <v>-9.3999999999999997E-4</v>
      </c>
      <c r="B215" s="79">
        <f t="shared" si="44"/>
        <v>9.9000000000000008E-3</v>
      </c>
      <c r="C215" s="79" t="str">
        <f t="shared" si="45"/>
        <v/>
      </c>
      <c r="D215" s="69">
        <f t="shared" si="42"/>
        <v>8.9600000000000009E-3</v>
      </c>
      <c r="E215" s="69">
        <f t="shared" si="46"/>
        <v>7.4666666666666675E-4</v>
      </c>
      <c r="F215" s="70">
        <f t="shared" si="47"/>
        <v>17</v>
      </c>
      <c r="G215" s="70">
        <f t="shared" si="48"/>
        <v>195</v>
      </c>
      <c r="H215" s="74">
        <f t="shared" ref="H215:H278" si="51">IF(G215&lt;&gt;"",IF(IF(N214&lt;&gt;"PLAZO",PMT(E215,(L214),-K214),H214)&gt;K214,K214+I215,IF(N214&lt;&gt;"PLAZO",PMT(E215,(L214),-K214),H214)),"")</f>
        <v>245.26875992624065</v>
      </c>
      <c r="I215" s="74">
        <f t="shared" ref="I215:I278" si="52">IF(G215&lt;&gt;"",K214*E215,"")</f>
        <v>28.581704377263435</v>
      </c>
      <c r="J215" s="74">
        <f t="shared" si="49"/>
        <v>216.68705554897721</v>
      </c>
      <c r="K215" s="74">
        <f t="shared" si="50"/>
        <v>38062.381306857402</v>
      </c>
      <c r="L215" s="71">
        <f t="shared" ref="L215:L278" si="53">IF(G215&lt;&gt;"",IF(N215&lt;&gt;"PLAZO",L214-1,INT(NPER(E215,-(H215),K215))+1),"")</f>
        <v>165</v>
      </c>
      <c r="M215" s="80"/>
      <c r="N215" s="81"/>
      <c r="O215" s="72" t="str">
        <f t="shared" ref="O215:O278" si="54">IF(M215&lt;&gt;"",IF(N215="CUOTA",H216-H215,""),"")</f>
        <v/>
      </c>
      <c r="P215" s="70" t="str">
        <f t="shared" ref="P215:P278" si="55">IF(M215&lt;&gt;"",IF(N215="PLAZO",CONCATENATE(L214-L215-1," meses"),""),"")</f>
        <v/>
      </c>
    </row>
    <row r="216" spans="1:16" s="28" customFormat="1" x14ac:dyDescent="0.2">
      <c r="A216" s="79">
        <f t="shared" si="43"/>
        <v>-9.3999999999999997E-4</v>
      </c>
      <c r="B216" s="79">
        <f t="shared" si="44"/>
        <v>9.9000000000000008E-3</v>
      </c>
      <c r="C216" s="79" t="str">
        <f t="shared" si="45"/>
        <v/>
      </c>
      <c r="D216" s="69">
        <f t="shared" si="42"/>
        <v>8.9600000000000009E-3</v>
      </c>
      <c r="E216" s="69">
        <f t="shared" si="46"/>
        <v>7.4666666666666675E-4</v>
      </c>
      <c r="F216" s="70">
        <f t="shared" si="47"/>
        <v>17</v>
      </c>
      <c r="G216" s="70">
        <f t="shared" si="48"/>
        <v>196</v>
      </c>
      <c r="H216" s="74">
        <f t="shared" si="51"/>
        <v>245.26875992624065</v>
      </c>
      <c r="I216" s="74">
        <f t="shared" si="52"/>
        <v>28.419911375786864</v>
      </c>
      <c r="J216" s="74">
        <f t="shared" si="49"/>
        <v>216.84884855045379</v>
      </c>
      <c r="K216" s="74">
        <f t="shared" si="50"/>
        <v>37845.532458306945</v>
      </c>
      <c r="L216" s="71">
        <f t="shared" si="53"/>
        <v>164</v>
      </c>
      <c r="M216" s="80"/>
      <c r="N216" s="81"/>
      <c r="O216" s="72" t="str">
        <f t="shared" si="54"/>
        <v/>
      </c>
      <c r="P216" s="70" t="str">
        <f t="shared" si="55"/>
        <v/>
      </c>
    </row>
    <row r="217" spans="1:16" s="28" customFormat="1" x14ac:dyDescent="0.2">
      <c r="A217" s="79">
        <f t="shared" si="43"/>
        <v>-9.3999999999999997E-4</v>
      </c>
      <c r="B217" s="79">
        <f t="shared" si="44"/>
        <v>9.9000000000000008E-3</v>
      </c>
      <c r="C217" s="79" t="str">
        <f t="shared" si="45"/>
        <v/>
      </c>
      <c r="D217" s="69">
        <f t="shared" si="42"/>
        <v>8.9600000000000009E-3</v>
      </c>
      <c r="E217" s="69">
        <f t="shared" si="46"/>
        <v>7.4666666666666675E-4</v>
      </c>
      <c r="F217" s="70">
        <f t="shared" si="47"/>
        <v>17</v>
      </c>
      <c r="G217" s="70">
        <f t="shared" si="48"/>
        <v>197</v>
      </c>
      <c r="H217" s="74">
        <f t="shared" si="51"/>
        <v>245.26875992624062</v>
      </c>
      <c r="I217" s="74">
        <f t="shared" si="52"/>
        <v>28.25799756886919</v>
      </c>
      <c r="J217" s="74">
        <f t="shared" si="49"/>
        <v>217.01076235737142</v>
      </c>
      <c r="K217" s="74">
        <f t="shared" si="50"/>
        <v>37628.521695949574</v>
      </c>
      <c r="L217" s="71">
        <f t="shared" si="53"/>
        <v>163</v>
      </c>
      <c r="M217" s="80"/>
      <c r="N217" s="81"/>
      <c r="O217" s="72" t="str">
        <f t="shared" si="54"/>
        <v/>
      </c>
      <c r="P217" s="70" t="str">
        <f t="shared" si="55"/>
        <v/>
      </c>
    </row>
    <row r="218" spans="1:16" s="28" customFormat="1" x14ac:dyDescent="0.2">
      <c r="A218" s="79">
        <f t="shared" si="43"/>
        <v>-9.3999999999999997E-4</v>
      </c>
      <c r="B218" s="79">
        <f t="shared" si="44"/>
        <v>9.9000000000000008E-3</v>
      </c>
      <c r="C218" s="79" t="str">
        <f t="shared" si="45"/>
        <v/>
      </c>
      <c r="D218" s="69">
        <f t="shared" si="42"/>
        <v>8.9600000000000009E-3</v>
      </c>
      <c r="E218" s="69">
        <f t="shared" si="46"/>
        <v>7.4666666666666675E-4</v>
      </c>
      <c r="F218" s="70">
        <f t="shared" si="47"/>
        <v>17</v>
      </c>
      <c r="G218" s="70">
        <f t="shared" si="48"/>
        <v>198</v>
      </c>
      <c r="H218" s="74">
        <f t="shared" si="51"/>
        <v>245.26875992624065</v>
      </c>
      <c r="I218" s="74">
        <f t="shared" si="52"/>
        <v>28.095962866309019</v>
      </c>
      <c r="J218" s="74">
        <f t="shared" si="49"/>
        <v>217.17279705993164</v>
      </c>
      <c r="K218" s="74">
        <f t="shared" si="50"/>
        <v>37411.348898889642</v>
      </c>
      <c r="L218" s="71">
        <f t="shared" si="53"/>
        <v>162</v>
      </c>
      <c r="M218" s="80"/>
      <c r="N218" s="81"/>
      <c r="O218" s="72" t="str">
        <f t="shared" si="54"/>
        <v/>
      </c>
      <c r="P218" s="70" t="str">
        <f t="shared" si="55"/>
        <v/>
      </c>
    </row>
    <row r="219" spans="1:16" s="28" customFormat="1" x14ac:dyDescent="0.2">
      <c r="A219" s="79">
        <f t="shared" si="43"/>
        <v>-9.3999999999999997E-4</v>
      </c>
      <c r="B219" s="79">
        <f t="shared" si="44"/>
        <v>9.9000000000000008E-3</v>
      </c>
      <c r="C219" s="79" t="str">
        <f t="shared" si="45"/>
        <v/>
      </c>
      <c r="D219" s="69">
        <f t="shared" si="42"/>
        <v>8.9600000000000009E-3</v>
      </c>
      <c r="E219" s="69">
        <f t="shared" si="46"/>
        <v>7.4666666666666675E-4</v>
      </c>
      <c r="F219" s="70">
        <f t="shared" si="47"/>
        <v>17</v>
      </c>
      <c r="G219" s="70">
        <f t="shared" si="48"/>
        <v>199</v>
      </c>
      <c r="H219" s="74">
        <f t="shared" si="51"/>
        <v>245.26875992624062</v>
      </c>
      <c r="I219" s="74">
        <f t="shared" si="52"/>
        <v>27.933807177837604</v>
      </c>
      <c r="J219" s="74">
        <f t="shared" si="49"/>
        <v>217.33495274840303</v>
      </c>
      <c r="K219" s="74">
        <f t="shared" si="50"/>
        <v>37194.01394614124</v>
      </c>
      <c r="L219" s="71">
        <f t="shared" si="53"/>
        <v>161</v>
      </c>
      <c r="M219" s="80"/>
      <c r="N219" s="81"/>
      <c r="O219" s="72" t="str">
        <f t="shared" si="54"/>
        <v/>
      </c>
      <c r="P219" s="70" t="str">
        <f t="shared" si="55"/>
        <v/>
      </c>
    </row>
    <row r="220" spans="1:16" s="28" customFormat="1" x14ac:dyDescent="0.2">
      <c r="A220" s="79">
        <f t="shared" si="43"/>
        <v>-9.3999999999999997E-4</v>
      </c>
      <c r="B220" s="79">
        <f t="shared" si="44"/>
        <v>9.9000000000000008E-3</v>
      </c>
      <c r="C220" s="79" t="str">
        <f t="shared" si="45"/>
        <v/>
      </c>
      <c r="D220" s="69">
        <f t="shared" si="42"/>
        <v>8.9600000000000009E-3</v>
      </c>
      <c r="E220" s="69">
        <f t="shared" si="46"/>
        <v>7.4666666666666675E-4</v>
      </c>
      <c r="F220" s="70">
        <f t="shared" si="47"/>
        <v>17</v>
      </c>
      <c r="G220" s="70">
        <f t="shared" si="48"/>
        <v>200</v>
      </c>
      <c r="H220" s="74">
        <f t="shared" si="51"/>
        <v>245.26875992624062</v>
      </c>
      <c r="I220" s="74">
        <f t="shared" si="52"/>
        <v>27.771530413118796</v>
      </c>
      <c r="J220" s="74">
        <f t="shared" si="49"/>
        <v>217.49722951312182</v>
      </c>
      <c r="K220" s="74">
        <f t="shared" si="50"/>
        <v>36976.516716628117</v>
      </c>
      <c r="L220" s="71">
        <f t="shared" si="53"/>
        <v>160</v>
      </c>
      <c r="M220" s="80"/>
      <c r="N220" s="81"/>
      <c r="O220" s="72" t="str">
        <f t="shared" si="54"/>
        <v/>
      </c>
      <c r="P220" s="70" t="str">
        <f t="shared" si="55"/>
        <v/>
      </c>
    </row>
    <row r="221" spans="1:16" s="28" customFormat="1" x14ac:dyDescent="0.2">
      <c r="A221" s="79">
        <f t="shared" si="43"/>
        <v>-9.3999999999999997E-4</v>
      </c>
      <c r="B221" s="79">
        <f t="shared" si="44"/>
        <v>9.9000000000000008E-3</v>
      </c>
      <c r="C221" s="79" t="str">
        <f t="shared" si="45"/>
        <v/>
      </c>
      <c r="D221" s="69">
        <f t="shared" si="42"/>
        <v>8.9600000000000009E-3</v>
      </c>
      <c r="E221" s="69">
        <f t="shared" si="46"/>
        <v>7.4666666666666675E-4</v>
      </c>
      <c r="F221" s="70">
        <f t="shared" si="47"/>
        <v>17</v>
      </c>
      <c r="G221" s="70">
        <f t="shared" si="48"/>
        <v>201</v>
      </c>
      <c r="H221" s="74">
        <f t="shared" si="51"/>
        <v>245.26875992624062</v>
      </c>
      <c r="I221" s="74">
        <f t="shared" si="52"/>
        <v>27.609132481748997</v>
      </c>
      <c r="J221" s="74">
        <f t="shared" si="49"/>
        <v>217.65962744449163</v>
      </c>
      <c r="K221" s="74">
        <f t="shared" si="50"/>
        <v>36758.857089183628</v>
      </c>
      <c r="L221" s="71">
        <f t="shared" si="53"/>
        <v>159</v>
      </c>
      <c r="M221" s="80"/>
      <c r="N221" s="81"/>
      <c r="O221" s="72" t="str">
        <f t="shared" si="54"/>
        <v/>
      </c>
      <c r="P221" s="70" t="str">
        <f t="shared" si="55"/>
        <v/>
      </c>
    </row>
    <row r="222" spans="1:16" s="28" customFormat="1" x14ac:dyDescent="0.2">
      <c r="A222" s="79">
        <f t="shared" si="43"/>
        <v>-9.3999999999999997E-4</v>
      </c>
      <c r="B222" s="79">
        <f t="shared" si="44"/>
        <v>9.9000000000000008E-3</v>
      </c>
      <c r="C222" s="79" t="str">
        <f t="shared" si="45"/>
        <v/>
      </c>
      <c r="D222" s="69">
        <f t="shared" si="42"/>
        <v>8.9600000000000009E-3</v>
      </c>
      <c r="E222" s="69">
        <f t="shared" si="46"/>
        <v>7.4666666666666675E-4</v>
      </c>
      <c r="F222" s="70">
        <f t="shared" si="47"/>
        <v>17</v>
      </c>
      <c r="G222" s="70">
        <f t="shared" si="48"/>
        <v>202</v>
      </c>
      <c r="H222" s="74">
        <f t="shared" si="51"/>
        <v>245.26875992624065</v>
      </c>
      <c r="I222" s="74">
        <f t="shared" si="52"/>
        <v>27.446613293257112</v>
      </c>
      <c r="J222" s="74">
        <f t="shared" si="49"/>
        <v>217.82214663298353</v>
      </c>
      <c r="K222" s="74">
        <f t="shared" si="50"/>
        <v>36541.034942550643</v>
      </c>
      <c r="L222" s="71">
        <f t="shared" si="53"/>
        <v>158</v>
      </c>
      <c r="M222" s="80"/>
      <c r="N222" s="81"/>
      <c r="O222" s="72" t="str">
        <f t="shared" si="54"/>
        <v/>
      </c>
      <c r="P222" s="70" t="str">
        <f t="shared" si="55"/>
        <v/>
      </c>
    </row>
    <row r="223" spans="1:16" s="28" customFormat="1" x14ac:dyDescent="0.2">
      <c r="A223" s="79">
        <f t="shared" si="43"/>
        <v>-9.3999999999999997E-4</v>
      </c>
      <c r="B223" s="79">
        <f t="shared" si="44"/>
        <v>9.9000000000000008E-3</v>
      </c>
      <c r="C223" s="79" t="str">
        <f t="shared" si="45"/>
        <v/>
      </c>
      <c r="D223" s="69">
        <f t="shared" si="42"/>
        <v>8.9600000000000009E-3</v>
      </c>
      <c r="E223" s="69">
        <f t="shared" si="46"/>
        <v>7.4666666666666675E-4</v>
      </c>
      <c r="F223" s="70">
        <f t="shared" si="47"/>
        <v>17</v>
      </c>
      <c r="G223" s="70">
        <f t="shared" si="48"/>
        <v>203</v>
      </c>
      <c r="H223" s="74">
        <f t="shared" si="51"/>
        <v>245.26875992624065</v>
      </c>
      <c r="I223" s="74">
        <f t="shared" si="52"/>
        <v>27.283972757104483</v>
      </c>
      <c r="J223" s="74">
        <f t="shared" si="49"/>
        <v>217.98478716913615</v>
      </c>
      <c r="K223" s="74">
        <f t="shared" si="50"/>
        <v>36323.050155381505</v>
      </c>
      <c r="L223" s="71">
        <f t="shared" si="53"/>
        <v>157</v>
      </c>
      <c r="M223" s="80"/>
      <c r="N223" s="81"/>
      <c r="O223" s="72" t="str">
        <f t="shared" si="54"/>
        <v/>
      </c>
      <c r="P223" s="70" t="str">
        <f t="shared" si="55"/>
        <v/>
      </c>
    </row>
    <row r="224" spans="1:16" s="28" customFormat="1" x14ac:dyDescent="0.2">
      <c r="A224" s="79">
        <f t="shared" si="43"/>
        <v>-9.3999999999999997E-4</v>
      </c>
      <c r="B224" s="79">
        <f t="shared" si="44"/>
        <v>9.9000000000000008E-3</v>
      </c>
      <c r="C224" s="79" t="str">
        <f t="shared" si="45"/>
        <v/>
      </c>
      <c r="D224" s="69">
        <f t="shared" si="42"/>
        <v>8.9600000000000009E-3</v>
      </c>
      <c r="E224" s="69">
        <f t="shared" si="46"/>
        <v>7.4666666666666675E-4</v>
      </c>
      <c r="F224" s="70">
        <f t="shared" si="47"/>
        <v>17</v>
      </c>
      <c r="G224" s="70">
        <f t="shared" si="48"/>
        <v>204</v>
      </c>
      <c r="H224" s="74">
        <f t="shared" si="51"/>
        <v>245.26875992624062</v>
      </c>
      <c r="I224" s="74">
        <f t="shared" si="52"/>
        <v>27.121210782684859</v>
      </c>
      <c r="J224" s="74">
        <f t="shared" si="49"/>
        <v>218.14754914355575</v>
      </c>
      <c r="K224" s="74">
        <f t="shared" si="50"/>
        <v>36104.902606237949</v>
      </c>
      <c r="L224" s="71">
        <f t="shared" si="53"/>
        <v>156</v>
      </c>
      <c r="M224" s="80"/>
      <c r="N224" s="81"/>
      <c r="O224" s="72" t="str">
        <f t="shared" si="54"/>
        <v/>
      </c>
      <c r="P224" s="70" t="str">
        <f t="shared" si="55"/>
        <v/>
      </c>
    </row>
    <row r="225" spans="1:16" s="28" customFormat="1" x14ac:dyDescent="0.2">
      <c r="A225" s="79">
        <f t="shared" si="43"/>
        <v>-9.3999999999999997E-4</v>
      </c>
      <c r="B225" s="79">
        <f t="shared" si="44"/>
        <v>9.9000000000000008E-3</v>
      </c>
      <c r="C225" s="79" t="str">
        <f t="shared" si="45"/>
        <v/>
      </c>
      <c r="D225" s="69">
        <f t="shared" si="42"/>
        <v>8.9600000000000009E-3</v>
      </c>
      <c r="E225" s="69">
        <f t="shared" si="46"/>
        <v>7.4666666666666675E-4</v>
      </c>
      <c r="F225" s="70">
        <f t="shared" si="47"/>
        <v>18</v>
      </c>
      <c r="G225" s="70">
        <f t="shared" si="48"/>
        <v>205</v>
      </c>
      <c r="H225" s="74">
        <f t="shared" si="51"/>
        <v>245.26875992624062</v>
      </c>
      <c r="I225" s="74">
        <f t="shared" si="52"/>
        <v>26.958327279324337</v>
      </c>
      <c r="J225" s="74">
        <f t="shared" si="49"/>
        <v>218.3104326469163</v>
      </c>
      <c r="K225" s="74">
        <f t="shared" si="50"/>
        <v>35886.592173591031</v>
      </c>
      <c r="L225" s="71">
        <f t="shared" si="53"/>
        <v>155</v>
      </c>
      <c r="M225" s="80"/>
      <c r="N225" s="81"/>
      <c r="O225" s="72" t="str">
        <f t="shared" si="54"/>
        <v/>
      </c>
      <c r="P225" s="70" t="str">
        <f t="shared" si="55"/>
        <v/>
      </c>
    </row>
    <row r="226" spans="1:16" s="28" customFormat="1" x14ac:dyDescent="0.2">
      <c r="A226" s="79">
        <f t="shared" si="43"/>
        <v>-9.3999999999999997E-4</v>
      </c>
      <c r="B226" s="79">
        <f t="shared" si="44"/>
        <v>9.9000000000000008E-3</v>
      </c>
      <c r="C226" s="79" t="str">
        <f t="shared" si="45"/>
        <v/>
      </c>
      <c r="D226" s="69">
        <f t="shared" si="42"/>
        <v>8.9600000000000009E-3</v>
      </c>
      <c r="E226" s="69">
        <f t="shared" si="46"/>
        <v>7.4666666666666675E-4</v>
      </c>
      <c r="F226" s="70">
        <f t="shared" si="47"/>
        <v>18</v>
      </c>
      <c r="G226" s="70">
        <f t="shared" si="48"/>
        <v>206</v>
      </c>
      <c r="H226" s="74">
        <f t="shared" si="51"/>
        <v>245.26875992624062</v>
      </c>
      <c r="I226" s="74">
        <f t="shared" si="52"/>
        <v>26.795322156281305</v>
      </c>
      <c r="J226" s="74">
        <f t="shared" si="49"/>
        <v>218.4734377699593</v>
      </c>
      <c r="K226" s="74">
        <f t="shared" si="50"/>
        <v>35668.118735821074</v>
      </c>
      <c r="L226" s="71">
        <f t="shared" si="53"/>
        <v>154</v>
      </c>
      <c r="M226" s="80"/>
      <c r="N226" s="81"/>
      <c r="O226" s="72" t="str">
        <f t="shared" si="54"/>
        <v/>
      </c>
      <c r="P226" s="70" t="str">
        <f t="shared" si="55"/>
        <v/>
      </c>
    </row>
    <row r="227" spans="1:16" s="28" customFormat="1" x14ac:dyDescent="0.2">
      <c r="A227" s="79">
        <f t="shared" si="43"/>
        <v>-9.3999999999999997E-4</v>
      </c>
      <c r="B227" s="79">
        <f t="shared" si="44"/>
        <v>9.9000000000000008E-3</v>
      </c>
      <c r="C227" s="79" t="str">
        <f t="shared" si="45"/>
        <v/>
      </c>
      <c r="D227" s="69">
        <f t="shared" si="42"/>
        <v>8.9600000000000009E-3</v>
      </c>
      <c r="E227" s="69">
        <f t="shared" si="46"/>
        <v>7.4666666666666675E-4</v>
      </c>
      <c r="F227" s="70">
        <f t="shared" si="47"/>
        <v>18</v>
      </c>
      <c r="G227" s="70">
        <f t="shared" si="48"/>
        <v>207</v>
      </c>
      <c r="H227" s="74">
        <f t="shared" si="51"/>
        <v>245.26875992624065</v>
      </c>
      <c r="I227" s="74">
        <f t="shared" si="52"/>
        <v>26.632195322746405</v>
      </c>
      <c r="J227" s="74">
        <f t="shared" si="49"/>
        <v>218.63656460349424</v>
      </c>
      <c r="K227" s="74">
        <f t="shared" si="50"/>
        <v>35449.482171217576</v>
      </c>
      <c r="L227" s="71">
        <f t="shared" si="53"/>
        <v>153</v>
      </c>
      <c r="M227" s="80"/>
      <c r="N227" s="81"/>
      <c r="O227" s="72" t="str">
        <f t="shared" si="54"/>
        <v/>
      </c>
      <c r="P227" s="70" t="str">
        <f t="shared" si="55"/>
        <v/>
      </c>
    </row>
    <row r="228" spans="1:16" s="28" customFormat="1" x14ac:dyDescent="0.2">
      <c r="A228" s="79">
        <f t="shared" si="43"/>
        <v>-9.3999999999999997E-4</v>
      </c>
      <c r="B228" s="79">
        <f t="shared" si="44"/>
        <v>9.9000000000000008E-3</v>
      </c>
      <c r="C228" s="79" t="str">
        <f t="shared" si="45"/>
        <v/>
      </c>
      <c r="D228" s="69">
        <f t="shared" si="42"/>
        <v>8.9600000000000009E-3</v>
      </c>
      <c r="E228" s="69">
        <f t="shared" si="46"/>
        <v>7.4666666666666675E-4</v>
      </c>
      <c r="F228" s="70">
        <f t="shared" si="47"/>
        <v>18</v>
      </c>
      <c r="G228" s="70">
        <f t="shared" si="48"/>
        <v>208</v>
      </c>
      <c r="H228" s="74">
        <f t="shared" si="51"/>
        <v>245.26875992624056</v>
      </c>
      <c r="I228" s="74">
        <f t="shared" si="52"/>
        <v>26.468946687842461</v>
      </c>
      <c r="J228" s="74">
        <f t="shared" si="49"/>
        <v>218.79981323839809</v>
      </c>
      <c r="K228" s="74">
        <f t="shared" si="50"/>
        <v>35230.682357979182</v>
      </c>
      <c r="L228" s="71">
        <f t="shared" si="53"/>
        <v>152</v>
      </c>
      <c r="M228" s="80"/>
      <c r="N228" s="81"/>
      <c r="O228" s="72" t="str">
        <f t="shared" si="54"/>
        <v/>
      </c>
      <c r="P228" s="70" t="str">
        <f t="shared" si="55"/>
        <v/>
      </c>
    </row>
    <row r="229" spans="1:16" s="28" customFormat="1" x14ac:dyDescent="0.2">
      <c r="A229" s="79">
        <f t="shared" si="43"/>
        <v>-9.3999999999999997E-4</v>
      </c>
      <c r="B229" s="79">
        <f t="shared" si="44"/>
        <v>9.9000000000000008E-3</v>
      </c>
      <c r="C229" s="79" t="str">
        <f t="shared" si="45"/>
        <v/>
      </c>
      <c r="D229" s="69">
        <f t="shared" si="42"/>
        <v>8.9600000000000009E-3</v>
      </c>
      <c r="E229" s="69">
        <f t="shared" si="46"/>
        <v>7.4666666666666675E-4</v>
      </c>
      <c r="F229" s="70">
        <f t="shared" si="47"/>
        <v>18</v>
      </c>
      <c r="G229" s="70">
        <f t="shared" si="48"/>
        <v>209</v>
      </c>
      <c r="H229" s="74">
        <f t="shared" si="51"/>
        <v>245.26875992624065</v>
      </c>
      <c r="I229" s="74">
        <f t="shared" si="52"/>
        <v>26.305576160624458</v>
      </c>
      <c r="J229" s="74">
        <f t="shared" si="49"/>
        <v>218.96318376561618</v>
      </c>
      <c r="K229" s="74">
        <f t="shared" si="50"/>
        <v>35011.719174213562</v>
      </c>
      <c r="L229" s="71">
        <f t="shared" si="53"/>
        <v>151</v>
      </c>
      <c r="M229" s="80"/>
      <c r="N229" s="81"/>
      <c r="O229" s="72" t="str">
        <f t="shared" si="54"/>
        <v/>
      </c>
      <c r="P229" s="70" t="str">
        <f t="shared" si="55"/>
        <v/>
      </c>
    </row>
    <row r="230" spans="1:16" s="28" customFormat="1" x14ac:dyDescent="0.2">
      <c r="A230" s="79">
        <f t="shared" si="43"/>
        <v>-9.3999999999999997E-4</v>
      </c>
      <c r="B230" s="79">
        <f t="shared" si="44"/>
        <v>9.9000000000000008E-3</v>
      </c>
      <c r="C230" s="79" t="str">
        <f t="shared" si="45"/>
        <v/>
      </c>
      <c r="D230" s="69">
        <f t="shared" si="42"/>
        <v>8.9600000000000009E-3</v>
      </c>
      <c r="E230" s="69">
        <f t="shared" si="46"/>
        <v>7.4666666666666675E-4</v>
      </c>
      <c r="F230" s="70">
        <f t="shared" si="47"/>
        <v>18</v>
      </c>
      <c r="G230" s="70">
        <f t="shared" si="48"/>
        <v>210</v>
      </c>
      <c r="H230" s="74">
        <f t="shared" si="51"/>
        <v>245.26875992624056</v>
      </c>
      <c r="I230" s="74">
        <f t="shared" si="52"/>
        <v>26.142083650079464</v>
      </c>
      <c r="J230" s="74">
        <f t="shared" si="49"/>
        <v>219.12667627616111</v>
      </c>
      <c r="K230" s="74">
        <f t="shared" si="50"/>
        <v>34792.592497937403</v>
      </c>
      <c r="L230" s="71">
        <f t="shared" si="53"/>
        <v>150</v>
      </c>
      <c r="M230" s="80"/>
      <c r="N230" s="81"/>
      <c r="O230" s="72" t="str">
        <f t="shared" si="54"/>
        <v/>
      </c>
      <c r="P230" s="70" t="str">
        <f t="shared" si="55"/>
        <v/>
      </c>
    </row>
    <row r="231" spans="1:16" s="28" customFormat="1" x14ac:dyDescent="0.2">
      <c r="A231" s="79">
        <f t="shared" si="43"/>
        <v>-9.3999999999999997E-4</v>
      </c>
      <c r="B231" s="79">
        <f t="shared" si="44"/>
        <v>9.9000000000000008E-3</v>
      </c>
      <c r="C231" s="79" t="str">
        <f t="shared" si="45"/>
        <v/>
      </c>
      <c r="D231" s="69">
        <f t="shared" si="42"/>
        <v>8.9600000000000009E-3</v>
      </c>
      <c r="E231" s="69">
        <f t="shared" si="46"/>
        <v>7.4666666666666675E-4</v>
      </c>
      <c r="F231" s="70">
        <f t="shared" si="47"/>
        <v>18</v>
      </c>
      <c r="G231" s="70">
        <f t="shared" si="48"/>
        <v>211</v>
      </c>
      <c r="H231" s="74">
        <f t="shared" si="51"/>
        <v>245.26875992624062</v>
      </c>
      <c r="I231" s="74">
        <f t="shared" si="52"/>
        <v>25.978469065126596</v>
      </c>
      <c r="J231" s="74">
        <f t="shared" si="49"/>
        <v>219.29029086111402</v>
      </c>
      <c r="K231" s="74">
        <f t="shared" si="50"/>
        <v>34573.302207076289</v>
      </c>
      <c r="L231" s="71">
        <f t="shared" si="53"/>
        <v>149</v>
      </c>
      <c r="M231" s="80"/>
      <c r="N231" s="81"/>
      <c r="O231" s="72" t="str">
        <f t="shared" si="54"/>
        <v/>
      </c>
      <c r="P231" s="70" t="str">
        <f t="shared" si="55"/>
        <v/>
      </c>
    </row>
    <row r="232" spans="1:16" s="28" customFormat="1" x14ac:dyDescent="0.2">
      <c r="A232" s="79">
        <f t="shared" si="43"/>
        <v>-9.3999999999999997E-4</v>
      </c>
      <c r="B232" s="79">
        <f t="shared" si="44"/>
        <v>9.9000000000000008E-3</v>
      </c>
      <c r="C232" s="79" t="str">
        <f t="shared" si="45"/>
        <v/>
      </c>
      <c r="D232" s="69">
        <f t="shared" si="42"/>
        <v>8.9600000000000009E-3</v>
      </c>
      <c r="E232" s="69">
        <f t="shared" si="46"/>
        <v>7.4666666666666675E-4</v>
      </c>
      <c r="F232" s="70">
        <f t="shared" si="47"/>
        <v>18</v>
      </c>
      <c r="G232" s="70">
        <f t="shared" si="48"/>
        <v>212</v>
      </c>
      <c r="H232" s="74">
        <f t="shared" si="51"/>
        <v>245.26875992624062</v>
      </c>
      <c r="I232" s="74">
        <f t="shared" si="52"/>
        <v>25.814732314616965</v>
      </c>
      <c r="J232" s="74">
        <f t="shared" si="49"/>
        <v>219.45402761162364</v>
      </c>
      <c r="K232" s="74">
        <f t="shared" si="50"/>
        <v>34353.848179464665</v>
      </c>
      <c r="L232" s="71">
        <f t="shared" si="53"/>
        <v>148</v>
      </c>
      <c r="M232" s="80"/>
      <c r="N232" s="81"/>
      <c r="O232" s="72" t="str">
        <f t="shared" si="54"/>
        <v/>
      </c>
      <c r="P232" s="70" t="str">
        <f t="shared" si="55"/>
        <v/>
      </c>
    </row>
    <row r="233" spans="1:16" s="28" customFormat="1" x14ac:dyDescent="0.2">
      <c r="A233" s="79">
        <f t="shared" si="43"/>
        <v>-9.3999999999999997E-4</v>
      </c>
      <c r="B233" s="79">
        <f t="shared" si="44"/>
        <v>9.9000000000000008E-3</v>
      </c>
      <c r="C233" s="79" t="str">
        <f t="shared" si="45"/>
        <v/>
      </c>
      <c r="D233" s="69">
        <f t="shared" si="42"/>
        <v>8.9600000000000009E-3</v>
      </c>
      <c r="E233" s="69">
        <f t="shared" si="46"/>
        <v>7.4666666666666675E-4</v>
      </c>
      <c r="F233" s="70">
        <f t="shared" si="47"/>
        <v>18</v>
      </c>
      <c r="G233" s="70">
        <f t="shared" si="48"/>
        <v>213</v>
      </c>
      <c r="H233" s="74">
        <f t="shared" si="51"/>
        <v>245.26875992624062</v>
      </c>
      <c r="I233" s="74">
        <f t="shared" si="52"/>
        <v>25.650873307333619</v>
      </c>
      <c r="J233" s="74">
        <f t="shared" si="49"/>
        <v>219.61788661890699</v>
      </c>
      <c r="K233" s="74">
        <f t="shared" si="50"/>
        <v>34134.230292845758</v>
      </c>
      <c r="L233" s="71">
        <f t="shared" si="53"/>
        <v>147</v>
      </c>
      <c r="M233" s="80"/>
      <c r="N233" s="81"/>
      <c r="O233" s="72" t="str">
        <f t="shared" si="54"/>
        <v/>
      </c>
      <c r="P233" s="70" t="str">
        <f t="shared" si="55"/>
        <v/>
      </c>
    </row>
    <row r="234" spans="1:16" s="28" customFormat="1" x14ac:dyDescent="0.2">
      <c r="A234" s="79">
        <f t="shared" si="43"/>
        <v>-9.3999999999999997E-4</v>
      </c>
      <c r="B234" s="79">
        <f t="shared" si="44"/>
        <v>9.9000000000000008E-3</v>
      </c>
      <c r="C234" s="79" t="str">
        <f t="shared" si="45"/>
        <v/>
      </c>
      <c r="D234" s="69">
        <f t="shared" si="42"/>
        <v>8.9600000000000009E-3</v>
      </c>
      <c r="E234" s="69">
        <f t="shared" si="46"/>
        <v>7.4666666666666675E-4</v>
      </c>
      <c r="F234" s="70">
        <f t="shared" si="47"/>
        <v>18</v>
      </c>
      <c r="G234" s="70">
        <f t="shared" si="48"/>
        <v>214</v>
      </c>
      <c r="H234" s="74">
        <f t="shared" si="51"/>
        <v>245.26875992624062</v>
      </c>
      <c r="I234" s="74">
        <f t="shared" si="52"/>
        <v>25.486891951991502</v>
      </c>
      <c r="J234" s="74">
        <f t="shared" si="49"/>
        <v>219.78186797424911</v>
      </c>
      <c r="K234" s="74">
        <f t="shared" si="50"/>
        <v>33914.448424871509</v>
      </c>
      <c r="L234" s="71">
        <f t="shared" si="53"/>
        <v>146</v>
      </c>
      <c r="M234" s="80"/>
      <c r="N234" s="81"/>
      <c r="O234" s="72" t="str">
        <f t="shared" si="54"/>
        <v/>
      </c>
      <c r="P234" s="70" t="str">
        <f t="shared" si="55"/>
        <v/>
      </c>
    </row>
    <row r="235" spans="1:16" s="28" customFormat="1" x14ac:dyDescent="0.2">
      <c r="A235" s="79">
        <f t="shared" si="43"/>
        <v>-9.3999999999999997E-4</v>
      </c>
      <c r="B235" s="79">
        <f t="shared" si="44"/>
        <v>9.9000000000000008E-3</v>
      </c>
      <c r="C235" s="79" t="str">
        <f t="shared" si="45"/>
        <v/>
      </c>
      <c r="D235" s="69">
        <f t="shared" si="42"/>
        <v>8.9600000000000009E-3</v>
      </c>
      <c r="E235" s="69">
        <f t="shared" si="46"/>
        <v>7.4666666666666675E-4</v>
      </c>
      <c r="F235" s="70">
        <f t="shared" si="47"/>
        <v>18</v>
      </c>
      <c r="G235" s="70">
        <f t="shared" si="48"/>
        <v>215</v>
      </c>
      <c r="H235" s="74">
        <f t="shared" si="51"/>
        <v>245.26875992624056</v>
      </c>
      <c r="I235" s="74">
        <f t="shared" si="52"/>
        <v>25.322788157237397</v>
      </c>
      <c r="J235" s="74">
        <f t="shared" si="49"/>
        <v>219.94597176900317</v>
      </c>
      <c r="K235" s="74">
        <f t="shared" si="50"/>
        <v>33694.502453102505</v>
      </c>
      <c r="L235" s="71">
        <f t="shared" si="53"/>
        <v>145</v>
      </c>
      <c r="M235" s="80"/>
      <c r="N235" s="81"/>
      <c r="O235" s="72" t="str">
        <f t="shared" si="54"/>
        <v/>
      </c>
      <c r="P235" s="70" t="str">
        <f t="shared" si="55"/>
        <v/>
      </c>
    </row>
    <row r="236" spans="1:16" s="28" customFormat="1" x14ac:dyDescent="0.2">
      <c r="A236" s="79">
        <f t="shared" si="43"/>
        <v>-9.3999999999999997E-4</v>
      </c>
      <c r="B236" s="79">
        <f t="shared" si="44"/>
        <v>9.9000000000000008E-3</v>
      </c>
      <c r="C236" s="79" t="str">
        <f t="shared" si="45"/>
        <v/>
      </c>
      <c r="D236" s="69">
        <f t="shared" si="42"/>
        <v>8.9600000000000009E-3</v>
      </c>
      <c r="E236" s="69">
        <f t="shared" si="46"/>
        <v>7.4666666666666675E-4</v>
      </c>
      <c r="F236" s="70">
        <f t="shared" si="47"/>
        <v>18</v>
      </c>
      <c r="G236" s="70">
        <f t="shared" si="48"/>
        <v>216</v>
      </c>
      <c r="H236" s="74">
        <f t="shared" si="51"/>
        <v>245.26875992624062</v>
      </c>
      <c r="I236" s="74">
        <f t="shared" si="52"/>
        <v>25.158561831649873</v>
      </c>
      <c r="J236" s="74">
        <f t="shared" si="49"/>
        <v>220.11019809459074</v>
      </c>
      <c r="K236" s="74">
        <f t="shared" si="50"/>
        <v>33474.392255007915</v>
      </c>
      <c r="L236" s="71">
        <f t="shared" si="53"/>
        <v>144</v>
      </c>
      <c r="M236" s="80"/>
      <c r="N236" s="81"/>
      <c r="O236" s="72" t="str">
        <f t="shared" si="54"/>
        <v/>
      </c>
      <c r="P236" s="70" t="str">
        <f t="shared" si="55"/>
        <v/>
      </c>
    </row>
    <row r="237" spans="1:16" s="28" customFormat="1" x14ac:dyDescent="0.2">
      <c r="A237" s="79">
        <f t="shared" si="43"/>
        <v>-9.3999999999999997E-4</v>
      </c>
      <c r="B237" s="79">
        <f t="shared" si="44"/>
        <v>9.9000000000000008E-3</v>
      </c>
      <c r="C237" s="79" t="str">
        <f t="shared" si="45"/>
        <v/>
      </c>
      <c r="D237" s="69">
        <f t="shared" si="42"/>
        <v>8.9600000000000009E-3</v>
      </c>
      <c r="E237" s="69">
        <f t="shared" si="46"/>
        <v>7.4666666666666675E-4</v>
      </c>
      <c r="F237" s="70">
        <f t="shared" si="47"/>
        <v>19</v>
      </c>
      <c r="G237" s="70">
        <f t="shared" si="48"/>
        <v>217</v>
      </c>
      <c r="H237" s="74">
        <f t="shared" si="51"/>
        <v>245.26875992624062</v>
      </c>
      <c r="I237" s="74">
        <f t="shared" si="52"/>
        <v>24.994212883739245</v>
      </c>
      <c r="J237" s="74">
        <f t="shared" si="49"/>
        <v>220.27454704250138</v>
      </c>
      <c r="K237" s="74">
        <f t="shared" si="50"/>
        <v>33254.117707965415</v>
      </c>
      <c r="L237" s="71">
        <f t="shared" si="53"/>
        <v>143</v>
      </c>
      <c r="M237" s="80"/>
      <c r="N237" s="81"/>
      <c r="O237" s="72" t="str">
        <f t="shared" si="54"/>
        <v/>
      </c>
      <c r="P237" s="70" t="str">
        <f t="shared" si="55"/>
        <v/>
      </c>
    </row>
    <row r="238" spans="1:16" s="28" customFormat="1" x14ac:dyDescent="0.2">
      <c r="A238" s="79">
        <f t="shared" si="43"/>
        <v>-9.3999999999999997E-4</v>
      </c>
      <c r="B238" s="79">
        <f t="shared" si="44"/>
        <v>9.9000000000000008E-3</v>
      </c>
      <c r="C238" s="79" t="str">
        <f t="shared" si="45"/>
        <v/>
      </c>
      <c r="D238" s="69">
        <f t="shared" si="42"/>
        <v>8.9600000000000009E-3</v>
      </c>
      <c r="E238" s="69">
        <f t="shared" si="46"/>
        <v>7.4666666666666675E-4</v>
      </c>
      <c r="F238" s="70">
        <f t="shared" si="47"/>
        <v>19</v>
      </c>
      <c r="G238" s="70">
        <f t="shared" si="48"/>
        <v>218</v>
      </c>
      <c r="H238" s="74">
        <f t="shared" si="51"/>
        <v>245.26875992624062</v>
      </c>
      <c r="I238" s="74">
        <f t="shared" si="52"/>
        <v>24.829741221947511</v>
      </c>
      <c r="J238" s="74">
        <f t="shared" si="49"/>
        <v>220.43901870429312</v>
      </c>
      <c r="K238" s="74">
        <f t="shared" si="50"/>
        <v>33033.67868926112</v>
      </c>
      <c r="L238" s="71">
        <f t="shared" si="53"/>
        <v>142</v>
      </c>
      <c r="M238" s="80"/>
      <c r="N238" s="81"/>
      <c r="O238" s="72" t="str">
        <f t="shared" si="54"/>
        <v/>
      </c>
      <c r="P238" s="70" t="str">
        <f t="shared" si="55"/>
        <v/>
      </c>
    </row>
    <row r="239" spans="1:16" s="28" customFormat="1" x14ac:dyDescent="0.2">
      <c r="A239" s="79">
        <f t="shared" si="43"/>
        <v>-9.3999999999999997E-4</v>
      </c>
      <c r="B239" s="79">
        <f t="shared" si="44"/>
        <v>9.9000000000000008E-3</v>
      </c>
      <c r="C239" s="79" t="str">
        <f t="shared" si="45"/>
        <v/>
      </c>
      <c r="D239" s="69">
        <f t="shared" si="42"/>
        <v>8.9600000000000009E-3</v>
      </c>
      <c r="E239" s="69">
        <f t="shared" si="46"/>
        <v>7.4666666666666675E-4</v>
      </c>
      <c r="F239" s="70">
        <f t="shared" si="47"/>
        <v>19</v>
      </c>
      <c r="G239" s="70">
        <f t="shared" si="48"/>
        <v>219</v>
      </c>
      <c r="H239" s="74">
        <f t="shared" si="51"/>
        <v>245.26875992624062</v>
      </c>
      <c r="I239" s="74">
        <f t="shared" si="52"/>
        <v>24.665146754648305</v>
      </c>
      <c r="J239" s="74">
        <f t="shared" si="49"/>
        <v>220.60361317159231</v>
      </c>
      <c r="K239" s="74">
        <f t="shared" si="50"/>
        <v>32813.075076089524</v>
      </c>
      <c r="L239" s="71">
        <f t="shared" si="53"/>
        <v>141</v>
      </c>
      <c r="M239" s="80"/>
      <c r="N239" s="81"/>
      <c r="O239" s="72" t="str">
        <f t="shared" si="54"/>
        <v/>
      </c>
      <c r="P239" s="70" t="str">
        <f t="shared" si="55"/>
        <v/>
      </c>
    </row>
    <row r="240" spans="1:16" s="28" customFormat="1" x14ac:dyDescent="0.2">
      <c r="A240" s="79">
        <f t="shared" si="43"/>
        <v>-9.3999999999999997E-4</v>
      </c>
      <c r="B240" s="79">
        <f t="shared" si="44"/>
        <v>9.9000000000000008E-3</v>
      </c>
      <c r="C240" s="79" t="str">
        <f t="shared" si="45"/>
        <v/>
      </c>
      <c r="D240" s="69">
        <f t="shared" si="42"/>
        <v>8.9600000000000009E-3</v>
      </c>
      <c r="E240" s="69">
        <f t="shared" si="46"/>
        <v>7.4666666666666675E-4</v>
      </c>
      <c r="F240" s="70">
        <f t="shared" si="47"/>
        <v>19</v>
      </c>
      <c r="G240" s="70">
        <f t="shared" si="48"/>
        <v>220</v>
      </c>
      <c r="H240" s="74">
        <f t="shared" si="51"/>
        <v>245.26875992624056</v>
      </c>
      <c r="I240" s="74">
        <f t="shared" si="52"/>
        <v>24.500429390146849</v>
      </c>
      <c r="J240" s="74">
        <f t="shared" si="49"/>
        <v>220.76833053609371</v>
      </c>
      <c r="K240" s="74">
        <f t="shared" si="50"/>
        <v>32592.306745553429</v>
      </c>
      <c r="L240" s="71">
        <f t="shared" si="53"/>
        <v>140</v>
      </c>
      <c r="M240" s="80"/>
      <c r="N240" s="81"/>
      <c r="O240" s="72" t="str">
        <f t="shared" si="54"/>
        <v/>
      </c>
      <c r="P240" s="70" t="str">
        <f t="shared" si="55"/>
        <v/>
      </c>
    </row>
    <row r="241" spans="1:16" s="28" customFormat="1" x14ac:dyDescent="0.2">
      <c r="A241" s="79">
        <f t="shared" si="43"/>
        <v>-9.3999999999999997E-4</v>
      </c>
      <c r="B241" s="79">
        <f t="shared" si="44"/>
        <v>9.9000000000000008E-3</v>
      </c>
      <c r="C241" s="79" t="str">
        <f t="shared" si="45"/>
        <v/>
      </c>
      <c r="D241" s="69">
        <f t="shared" si="42"/>
        <v>8.9600000000000009E-3</v>
      </c>
      <c r="E241" s="69">
        <f t="shared" si="46"/>
        <v>7.4666666666666675E-4</v>
      </c>
      <c r="F241" s="70">
        <f t="shared" si="47"/>
        <v>19</v>
      </c>
      <c r="G241" s="70">
        <f t="shared" si="48"/>
        <v>221</v>
      </c>
      <c r="H241" s="74">
        <f t="shared" si="51"/>
        <v>245.26875992624056</v>
      </c>
      <c r="I241" s="74">
        <f t="shared" si="52"/>
        <v>24.335589036679895</v>
      </c>
      <c r="J241" s="74">
        <f t="shared" si="49"/>
        <v>220.93317088956067</v>
      </c>
      <c r="K241" s="74">
        <f t="shared" si="50"/>
        <v>32371.373574663867</v>
      </c>
      <c r="L241" s="71">
        <f t="shared" si="53"/>
        <v>139</v>
      </c>
      <c r="M241" s="80"/>
      <c r="N241" s="81"/>
      <c r="O241" s="72" t="str">
        <f t="shared" si="54"/>
        <v/>
      </c>
      <c r="P241" s="70" t="str">
        <f t="shared" si="55"/>
        <v/>
      </c>
    </row>
    <row r="242" spans="1:16" s="28" customFormat="1" x14ac:dyDescent="0.2">
      <c r="A242" s="79">
        <f t="shared" si="43"/>
        <v>-9.3999999999999997E-4</v>
      </c>
      <c r="B242" s="79">
        <f t="shared" si="44"/>
        <v>9.9000000000000008E-3</v>
      </c>
      <c r="C242" s="79" t="str">
        <f t="shared" si="45"/>
        <v/>
      </c>
      <c r="D242" s="69">
        <f t="shared" si="42"/>
        <v>8.9600000000000009E-3</v>
      </c>
      <c r="E242" s="69">
        <f t="shared" si="46"/>
        <v>7.4666666666666675E-4</v>
      </c>
      <c r="F242" s="70">
        <f t="shared" si="47"/>
        <v>19</v>
      </c>
      <c r="G242" s="70">
        <f t="shared" si="48"/>
        <v>222</v>
      </c>
      <c r="H242" s="74">
        <f t="shared" si="51"/>
        <v>245.26875992624056</v>
      </c>
      <c r="I242" s="74">
        <f t="shared" si="52"/>
        <v>24.17062560241569</v>
      </c>
      <c r="J242" s="74">
        <f t="shared" si="49"/>
        <v>221.09813432382487</v>
      </c>
      <c r="K242" s="74">
        <f t="shared" si="50"/>
        <v>32150.275440340043</v>
      </c>
      <c r="L242" s="71">
        <f t="shared" si="53"/>
        <v>138</v>
      </c>
      <c r="M242" s="80"/>
      <c r="N242" s="81"/>
      <c r="O242" s="72" t="str">
        <f t="shared" si="54"/>
        <v/>
      </c>
      <c r="P242" s="70" t="str">
        <f t="shared" si="55"/>
        <v/>
      </c>
    </row>
    <row r="243" spans="1:16" s="28" customFormat="1" x14ac:dyDescent="0.2">
      <c r="A243" s="79">
        <f t="shared" si="43"/>
        <v>-9.3999999999999997E-4</v>
      </c>
      <c r="B243" s="79">
        <f t="shared" si="44"/>
        <v>9.9000000000000008E-3</v>
      </c>
      <c r="C243" s="79" t="str">
        <f t="shared" si="45"/>
        <v/>
      </c>
      <c r="D243" s="69">
        <f t="shared" si="42"/>
        <v>8.9600000000000009E-3</v>
      </c>
      <c r="E243" s="69">
        <f t="shared" si="46"/>
        <v>7.4666666666666675E-4</v>
      </c>
      <c r="F243" s="70">
        <f t="shared" si="47"/>
        <v>19</v>
      </c>
      <c r="G243" s="70">
        <f t="shared" si="48"/>
        <v>223</v>
      </c>
      <c r="H243" s="74">
        <f t="shared" si="51"/>
        <v>245.26875992624056</v>
      </c>
      <c r="I243" s="74">
        <f t="shared" si="52"/>
        <v>24.0055389954539</v>
      </c>
      <c r="J243" s="74">
        <f t="shared" si="49"/>
        <v>221.26322093078667</v>
      </c>
      <c r="K243" s="74">
        <f t="shared" si="50"/>
        <v>31929.012219409258</v>
      </c>
      <c r="L243" s="71">
        <f t="shared" si="53"/>
        <v>137</v>
      </c>
      <c r="M243" s="80"/>
      <c r="N243" s="81"/>
      <c r="O243" s="72" t="str">
        <f t="shared" si="54"/>
        <v/>
      </c>
      <c r="P243" s="70" t="str">
        <f t="shared" si="55"/>
        <v/>
      </c>
    </row>
    <row r="244" spans="1:16" s="28" customFormat="1" x14ac:dyDescent="0.2">
      <c r="A244" s="79">
        <f t="shared" si="43"/>
        <v>-9.3999999999999997E-4</v>
      </c>
      <c r="B244" s="79">
        <f t="shared" si="44"/>
        <v>9.9000000000000008E-3</v>
      </c>
      <c r="C244" s="79" t="str">
        <f t="shared" si="45"/>
        <v/>
      </c>
      <c r="D244" s="69">
        <f t="shared" si="42"/>
        <v>8.9600000000000009E-3</v>
      </c>
      <c r="E244" s="69">
        <f t="shared" si="46"/>
        <v>7.4666666666666675E-4</v>
      </c>
      <c r="F244" s="70">
        <f t="shared" si="47"/>
        <v>19</v>
      </c>
      <c r="G244" s="70">
        <f t="shared" si="48"/>
        <v>224</v>
      </c>
      <c r="H244" s="74">
        <f t="shared" si="51"/>
        <v>245.26875992624056</v>
      </c>
      <c r="I244" s="74">
        <f t="shared" si="52"/>
        <v>23.840329123825583</v>
      </c>
      <c r="J244" s="74">
        <f t="shared" si="49"/>
        <v>221.42843080241499</v>
      </c>
      <c r="K244" s="74">
        <f t="shared" si="50"/>
        <v>31707.583788606844</v>
      </c>
      <c r="L244" s="71">
        <f t="shared" si="53"/>
        <v>136</v>
      </c>
      <c r="M244" s="80"/>
      <c r="N244" s="81"/>
      <c r="O244" s="72" t="str">
        <f t="shared" si="54"/>
        <v/>
      </c>
      <c r="P244" s="70" t="str">
        <f t="shared" si="55"/>
        <v/>
      </c>
    </row>
    <row r="245" spans="1:16" s="28" customFormat="1" x14ac:dyDescent="0.2">
      <c r="A245" s="79">
        <f t="shared" si="43"/>
        <v>-9.3999999999999997E-4</v>
      </c>
      <c r="B245" s="79">
        <f t="shared" si="44"/>
        <v>9.9000000000000008E-3</v>
      </c>
      <c r="C245" s="79" t="str">
        <f t="shared" si="45"/>
        <v/>
      </c>
      <c r="D245" s="69">
        <f t="shared" si="42"/>
        <v>8.9600000000000009E-3</v>
      </c>
      <c r="E245" s="69">
        <f t="shared" si="46"/>
        <v>7.4666666666666675E-4</v>
      </c>
      <c r="F245" s="70">
        <f t="shared" si="47"/>
        <v>19</v>
      </c>
      <c r="G245" s="70">
        <f t="shared" si="48"/>
        <v>225</v>
      </c>
      <c r="H245" s="74">
        <f t="shared" si="51"/>
        <v>245.26875992624056</v>
      </c>
      <c r="I245" s="74">
        <f t="shared" si="52"/>
        <v>23.674995895493112</v>
      </c>
      <c r="J245" s="74">
        <f t="shared" si="49"/>
        <v>221.59376403074745</v>
      </c>
      <c r="K245" s="74">
        <f t="shared" si="50"/>
        <v>31485.990024576098</v>
      </c>
      <c r="L245" s="71">
        <f t="shared" si="53"/>
        <v>135</v>
      </c>
      <c r="M245" s="80"/>
      <c r="N245" s="81"/>
      <c r="O245" s="72" t="str">
        <f t="shared" si="54"/>
        <v/>
      </c>
      <c r="P245" s="70" t="str">
        <f t="shared" si="55"/>
        <v/>
      </c>
    </row>
    <row r="246" spans="1:16" s="28" customFormat="1" x14ac:dyDescent="0.2">
      <c r="A246" s="79">
        <f t="shared" si="43"/>
        <v>-9.3999999999999997E-4</v>
      </c>
      <c r="B246" s="79">
        <f t="shared" si="44"/>
        <v>9.9000000000000008E-3</v>
      </c>
      <c r="C246" s="79" t="str">
        <f t="shared" si="45"/>
        <v/>
      </c>
      <c r="D246" s="69">
        <f t="shared" si="42"/>
        <v>8.9600000000000009E-3</v>
      </c>
      <c r="E246" s="69">
        <f t="shared" si="46"/>
        <v>7.4666666666666675E-4</v>
      </c>
      <c r="F246" s="70">
        <f t="shared" si="47"/>
        <v>19</v>
      </c>
      <c r="G246" s="70">
        <f t="shared" si="48"/>
        <v>226</v>
      </c>
      <c r="H246" s="74">
        <f t="shared" si="51"/>
        <v>245.26875992624062</v>
      </c>
      <c r="I246" s="74">
        <f t="shared" si="52"/>
        <v>23.509539218350156</v>
      </c>
      <c r="J246" s="74">
        <f t="shared" si="49"/>
        <v>221.75922070789045</v>
      </c>
      <c r="K246" s="74">
        <f t="shared" si="50"/>
        <v>31264.230803868209</v>
      </c>
      <c r="L246" s="71">
        <f t="shared" si="53"/>
        <v>134</v>
      </c>
      <c r="M246" s="80"/>
      <c r="N246" s="81"/>
      <c r="O246" s="72" t="str">
        <f t="shared" si="54"/>
        <v/>
      </c>
      <c r="P246" s="70" t="str">
        <f t="shared" si="55"/>
        <v/>
      </c>
    </row>
    <row r="247" spans="1:16" s="28" customFormat="1" x14ac:dyDescent="0.2">
      <c r="A247" s="79">
        <f t="shared" si="43"/>
        <v>-9.3999999999999997E-4</v>
      </c>
      <c r="B247" s="79">
        <f t="shared" si="44"/>
        <v>9.9000000000000008E-3</v>
      </c>
      <c r="C247" s="79" t="str">
        <f t="shared" si="45"/>
        <v/>
      </c>
      <c r="D247" s="69">
        <f t="shared" si="42"/>
        <v>8.9600000000000009E-3</v>
      </c>
      <c r="E247" s="69">
        <f t="shared" si="46"/>
        <v>7.4666666666666675E-4</v>
      </c>
      <c r="F247" s="70">
        <f t="shared" si="47"/>
        <v>19</v>
      </c>
      <c r="G247" s="70">
        <f t="shared" si="48"/>
        <v>227</v>
      </c>
      <c r="H247" s="74">
        <f t="shared" si="51"/>
        <v>245.26875992624062</v>
      </c>
      <c r="I247" s="74">
        <f t="shared" si="52"/>
        <v>23.343959000221599</v>
      </c>
      <c r="J247" s="74">
        <f t="shared" si="49"/>
        <v>221.92480092601903</v>
      </c>
      <c r="K247" s="74">
        <f t="shared" si="50"/>
        <v>31042.30600294219</v>
      </c>
      <c r="L247" s="71">
        <f t="shared" si="53"/>
        <v>133</v>
      </c>
      <c r="M247" s="80"/>
      <c r="N247" s="81"/>
      <c r="O247" s="72" t="str">
        <f t="shared" si="54"/>
        <v/>
      </c>
      <c r="P247" s="70" t="str">
        <f t="shared" si="55"/>
        <v/>
      </c>
    </row>
    <row r="248" spans="1:16" s="28" customFormat="1" x14ac:dyDescent="0.2">
      <c r="A248" s="79">
        <f t="shared" si="43"/>
        <v>-9.3999999999999997E-4</v>
      </c>
      <c r="B248" s="79">
        <f t="shared" si="44"/>
        <v>9.9000000000000008E-3</v>
      </c>
      <c r="C248" s="79" t="str">
        <f t="shared" si="45"/>
        <v/>
      </c>
      <c r="D248" s="69">
        <f t="shared" si="42"/>
        <v>8.9600000000000009E-3</v>
      </c>
      <c r="E248" s="69">
        <f t="shared" si="46"/>
        <v>7.4666666666666675E-4</v>
      </c>
      <c r="F248" s="70">
        <f t="shared" si="47"/>
        <v>19</v>
      </c>
      <c r="G248" s="70">
        <f t="shared" si="48"/>
        <v>228</v>
      </c>
      <c r="H248" s="74">
        <f t="shared" si="51"/>
        <v>245.26875992624062</v>
      </c>
      <c r="I248" s="74">
        <f t="shared" si="52"/>
        <v>23.178255148863503</v>
      </c>
      <c r="J248" s="74">
        <f t="shared" si="49"/>
        <v>222.09050477737711</v>
      </c>
      <c r="K248" s="74">
        <f t="shared" si="50"/>
        <v>30820.215498164813</v>
      </c>
      <c r="L248" s="71">
        <f t="shared" si="53"/>
        <v>132</v>
      </c>
      <c r="M248" s="80"/>
      <c r="N248" s="81"/>
      <c r="O248" s="72" t="str">
        <f t="shared" si="54"/>
        <v/>
      </c>
      <c r="P248" s="70" t="str">
        <f t="shared" si="55"/>
        <v/>
      </c>
    </row>
    <row r="249" spans="1:16" s="28" customFormat="1" x14ac:dyDescent="0.2">
      <c r="A249" s="79">
        <f t="shared" si="43"/>
        <v>-9.3999999999999997E-4</v>
      </c>
      <c r="B249" s="79">
        <f t="shared" si="44"/>
        <v>9.9000000000000008E-3</v>
      </c>
      <c r="C249" s="79" t="str">
        <f t="shared" si="45"/>
        <v/>
      </c>
      <c r="D249" s="69">
        <f t="shared" si="42"/>
        <v>8.9600000000000009E-3</v>
      </c>
      <c r="E249" s="69">
        <f t="shared" si="46"/>
        <v>7.4666666666666675E-4</v>
      </c>
      <c r="F249" s="70">
        <f t="shared" si="47"/>
        <v>20</v>
      </c>
      <c r="G249" s="70">
        <f t="shared" si="48"/>
        <v>229</v>
      </c>
      <c r="H249" s="74">
        <f t="shared" si="51"/>
        <v>245.26875992624056</v>
      </c>
      <c r="I249" s="74">
        <f t="shared" si="52"/>
        <v>23.012427571963062</v>
      </c>
      <c r="J249" s="74">
        <f t="shared" si="49"/>
        <v>222.2563323542775</v>
      </c>
      <c r="K249" s="74">
        <f t="shared" si="50"/>
        <v>30597.959165810535</v>
      </c>
      <c r="L249" s="71">
        <f t="shared" si="53"/>
        <v>131</v>
      </c>
      <c r="M249" s="80"/>
      <c r="N249" s="81"/>
      <c r="O249" s="72" t="str">
        <f t="shared" si="54"/>
        <v/>
      </c>
      <c r="P249" s="70" t="str">
        <f t="shared" si="55"/>
        <v/>
      </c>
    </row>
    <row r="250" spans="1:16" s="28" customFormat="1" x14ac:dyDescent="0.2">
      <c r="A250" s="79">
        <f t="shared" si="43"/>
        <v>-9.3999999999999997E-4</v>
      </c>
      <c r="B250" s="79">
        <f t="shared" si="44"/>
        <v>9.9000000000000008E-3</v>
      </c>
      <c r="C250" s="79" t="str">
        <f t="shared" si="45"/>
        <v/>
      </c>
      <c r="D250" s="69">
        <f t="shared" si="42"/>
        <v>8.9600000000000009E-3</v>
      </c>
      <c r="E250" s="69">
        <f t="shared" si="46"/>
        <v>7.4666666666666675E-4</v>
      </c>
      <c r="F250" s="70">
        <f t="shared" si="47"/>
        <v>20</v>
      </c>
      <c r="G250" s="70">
        <f t="shared" si="48"/>
        <v>230</v>
      </c>
      <c r="H250" s="74">
        <f t="shared" si="51"/>
        <v>245.26875992624062</v>
      </c>
      <c r="I250" s="74">
        <f t="shared" si="52"/>
        <v>22.846476177138534</v>
      </c>
      <c r="J250" s="74">
        <f t="shared" si="49"/>
        <v>222.42228374910209</v>
      </c>
      <c r="K250" s="74">
        <f t="shared" si="50"/>
        <v>30375.536882061431</v>
      </c>
      <c r="L250" s="71">
        <f t="shared" si="53"/>
        <v>130</v>
      </c>
      <c r="M250" s="80"/>
      <c r="N250" s="81"/>
      <c r="O250" s="72" t="str">
        <f t="shared" si="54"/>
        <v/>
      </c>
      <c r="P250" s="70" t="str">
        <f t="shared" si="55"/>
        <v/>
      </c>
    </row>
    <row r="251" spans="1:16" s="28" customFormat="1" x14ac:dyDescent="0.2">
      <c r="A251" s="79">
        <f t="shared" si="43"/>
        <v>-9.3999999999999997E-4</v>
      </c>
      <c r="B251" s="79">
        <f t="shared" si="44"/>
        <v>9.9000000000000008E-3</v>
      </c>
      <c r="C251" s="79" t="str">
        <f t="shared" si="45"/>
        <v/>
      </c>
      <c r="D251" s="69">
        <f t="shared" si="42"/>
        <v>8.9600000000000009E-3</v>
      </c>
      <c r="E251" s="69">
        <f t="shared" si="46"/>
        <v>7.4666666666666675E-4</v>
      </c>
      <c r="F251" s="70">
        <f t="shared" si="47"/>
        <v>20</v>
      </c>
      <c r="G251" s="70">
        <f t="shared" si="48"/>
        <v>231</v>
      </c>
      <c r="H251" s="74">
        <f t="shared" si="51"/>
        <v>245.26875992624056</v>
      </c>
      <c r="I251" s="74">
        <f t="shared" si="52"/>
        <v>22.680400871939206</v>
      </c>
      <c r="J251" s="74">
        <f t="shared" si="49"/>
        <v>222.58835905430135</v>
      </c>
      <c r="K251" s="74">
        <f t="shared" si="50"/>
        <v>30152.94852300713</v>
      </c>
      <c r="L251" s="71">
        <f t="shared" si="53"/>
        <v>129</v>
      </c>
      <c r="M251" s="80"/>
      <c r="N251" s="81"/>
      <c r="O251" s="72" t="str">
        <f t="shared" si="54"/>
        <v/>
      </c>
      <c r="P251" s="70" t="str">
        <f t="shared" si="55"/>
        <v/>
      </c>
    </row>
    <row r="252" spans="1:16" s="28" customFormat="1" x14ac:dyDescent="0.2">
      <c r="A252" s="79">
        <f t="shared" si="43"/>
        <v>-9.3999999999999997E-4</v>
      </c>
      <c r="B252" s="79">
        <f t="shared" si="44"/>
        <v>9.9000000000000008E-3</v>
      </c>
      <c r="C252" s="79" t="str">
        <f t="shared" si="45"/>
        <v/>
      </c>
      <c r="D252" s="69">
        <f t="shared" si="42"/>
        <v>8.9600000000000009E-3</v>
      </c>
      <c r="E252" s="69">
        <f t="shared" si="46"/>
        <v>7.4666666666666675E-4</v>
      </c>
      <c r="F252" s="70">
        <f t="shared" si="47"/>
        <v>20</v>
      </c>
      <c r="G252" s="70">
        <f t="shared" si="48"/>
        <v>232</v>
      </c>
      <c r="H252" s="74">
        <f t="shared" si="51"/>
        <v>245.26875992624062</v>
      </c>
      <c r="I252" s="74">
        <f t="shared" si="52"/>
        <v>22.514201563845326</v>
      </c>
      <c r="J252" s="74">
        <f t="shared" si="49"/>
        <v>222.7545583623953</v>
      </c>
      <c r="K252" s="74">
        <f t="shared" si="50"/>
        <v>29930.193964644735</v>
      </c>
      <c r="L252" s="71">
        <f t="shared" si="53"/>
        <v>128</v>
      </c>
      <c r="M252" s="80"/>
      <c r="N252" s="81"/>
      <c r="O252" s="72" t="str">
        <f t="shared" si="54"/>
        <v/>
      </c>
      <c r="P252" s="70" t="str">
        <f t="shared" si="55"/>
        <v/>
      </c>
    </row>
    <row r="253" spans="1:16" s="28" customFormat="1" x14ac:dyDescent="0.2">
      <c r="A253" s="79">
        <f t="shared" si="43"/>
        <v>-9.3999999999999997E-4</v>
      </c>
      <c r="B253" s="79">
        <f t="shared" si="44"/>
        <v>9.9000000000000008E-3</v>
      </c>
      <c r="C253" s="79" t="str">
        <f t="shared" si="45"/>
        <v/>
      </c>
      <c r="D253" s="69">
        <f t="shared" si="42"/>
        <v>8.9600000000000009E-3</v>
      </c>
      <c r="E253" s="69">
        <f t="shared" si="46"/>
        <v>7.4666666666666675E-4</v>
      </c>
      <c r="F253" s="70">
        <f t="shared" si="47"/>
        <v>20</v>
      </c>
      <c r="G253" s="70">
        <f t="shared" si="48"/>
        <v>233</v>
      </c>
      <c r="H253" s="74">
        <f t="shared" si="51"/>
        <v>245.26875992624056</v>
      </c>
      <c r="I253" s="74">
        <f t="shared" si="52"/>
        <v>22.347878160268071</v>
      </c>
      <c r="J253" s="74">
        <f t="shared" si="49"/>
        <v>222.9208817659725</v>
      </c>
      <c r="K253" s="74">
        <f t="shared" si="50"/>
        <v>29707.273082878764</v>
      </c>
      <c r="L253" s="71">
        <f t="shared" si="53"/>
        <v>127</v>
      </c>
      <c r="M253" s="80"/>
      <c r="N253" s="81"/>
      <c r="O253" s="72" t="str">
        <f t="shared" si="54"/>
        <v/>
      </c>
      <c r="P253" s="70" t="str">
        <f t="shared" si="55"/>
        <v/>
      </c>
    </row>
    <row r="254" spans="1:16" s="28" customFormat="1" x14ac:dyDescent="0.2">
      <c r="A254" s="79">
        <f t="shared" si="43"/>
        <v>-9.3999999999999997E-4</v>
      </c>
      <c r="B254" s="79">
        <f t="shared" si="44"/>
        <v>9.9000000000000008E-3</v>
      </c>
      <c r="C254" s="79" t="str">
        <f t="shared" si="45"/>
        <v/>
      </c>
      <c r="D254" s="69">
        <f t="shared" si="42"/>
        <v>8.9600000000000009E-3</v>
      </c>
      <c r="E254" s="69">
        <f t="shared" si="46"/>
        <v>7.4666666666666675E-4</v>
      </c>
      <c r="F254" s="70">
        <f t="shared" si="47"/>
        <v>20</v>
      </c>
      <c r="G254" s="70">
        <f t="shared" si="48"/>
        <v>234</v>
      </c>
      <c r="H254" s="74">
        <f t="shared" si="51"/>
        <v>245.26875992624056</v>
      </c>
      <c r="I254" s="74">
        <f t="shared" si="52"/>
        <v>22.18143056854948</v>
      </c>
      <c r="J254" s="74">
        <f t="shared" si="49"/>
        <v>223.08732935769109</v>
      </c>
      <c r="K254" s="74">
        <f t="shared" si="50"/>
        <v>29484.185753521073</v>
      </c>
      <c r="L254" s="71">
        <f t="shared" si="53"/>
        <v>126</v>
      </c>
      <c r="M254" s="80"/>
      <c r="N254" s="81"/>
      <c r="O254" s="72" t="str">
        <f t="shared" si="54"/>
        <v/>
      </c>
      <c r="P254" s="70" t="str">
        <f t="shared" si="55"/>
        <v/>
      </c>
    </row>
    <row r="255" spans="1:16" s="28" customFormat="1" x14ac:dyDescent="0.2">
      <c r="A255" s="79">
        <f t="shared" si="43"/>
        <v>-9.3999999999999997E-4</v>
      </c>
      <c r="B255" s="79">
        <f t="shared" si="44"/>
        <v>9.9000000000000008E-3</v>
      </c>
      <c r="C255" s="79" t="str">
        <f t="shared" si="45"/>
        <v/>
      </c>
      <c r="D255" s="69">
        <f t="shared" si="42"/>
        <v>8.9600000000000009E-3</v>
      </c>
      <c r="E255" s="69">
        <f t="shared" si="46"/>
        <v>7.4666666666666675E-4</v>
      </c>
      <c r="F255" s="70">
        <f t="shared" si="47"/>
        <v>20</v>
      </c>
      <c r="G255" s="70">
        <f t="shared" si="48"/>
        <v>235</v>
      </c>
      <c r="H255" s="74">
        <f t="shared" si="51"/>
        <v>245.26875992624065</v>
      </c>
      <c r="I255" s="74">
        <f t="shared" si="52"/>
        <v>22.014858695962403</v>
      </c>
      <c r="J255" s="74">
        <f t="shared" si="49"/>
        <v>223.25390123027825</v>
      </c>
      <c r="K255" s="74">
        <f t="shared" si="50"/>
        <v>29260.931852290796</v>
      </c>
      <c r="L255" s="71">
        <f t="shared" si="53"/>
        <v>125</v>
      </c>
      <c r="M255" s="80"/>
      <c r="N255" s="81"/>
      <c r="O255" s="72" t="str">
        <f t="shared" si="54"/>
        <v/>
      </c>
      <c r="P255" s="70" t="str">
        <f t="shared" si="55"/>
        <v/>
      </c>
    </row>
    <row r="256" spans="1:16" s="28" customFormat="1" x14ac:dyDescent="0.2">
      <c r="A256" s="79">
        <f t="shared" si="43"/>
        <v>-9.3999999999999997E-4</v>
      </c>
      <c r="B256" s="79">
        <f t="shared" si="44"/>
        <v>9.9000000000000008E-3</v>
      </c>
      <c r="C256" s="79" t="str">
        <f t="shared" si="45"/>
        <v/>
      </c>
      <c r="D256" s="69">
        <f t="shared" si="42"/>
        <v>8.9600000000000009E-3</v>
      </c>
      <c r="E256" s="69">
        <f t="shared" si="46"/>
        <v>7.4666666666666675E-4</v>
      </c>
      <c r="F256" s="70">
        <f t="shared" si="47"/>
        <v>20</v>
      </c>
      <c r="G256" s="70">
        <f t="shared" si="48"/>
        <v>236</v>
      </c>
      <c r="H256" s="74">
        <f t="shared" si="51"/>
        <v>245.26875992624062</v>
      </c>
      <c r="I256" s="74">
        <f t="shared" si="52"/>
        <v>21.848162449710465</v>
      </c>
      <c r="J256" s="74">
        <f t="shared" si="49"/>
        <v>223.42059747653016</v>
      </c>
      <c r="K256" s="74">
        <f t="shared" si="50"/>
        <v>29037.511254814264</v>
      </c>
      <c r="L256" s="71">
        <f t="shared" si="53"/>
        <v>124</v>
      </c>
      <c r="M256" s="80"/>
      <c r="N256" s="81"/>
      <c r="O256" s="72" t="str">
        <f t="shared" si="54"/>
        <v/>
      </c>
      <c r="P256" s="70" t="str">
        <f t="shared" si="55"/>
        <v/>
      </c>
    </row>
    <row r="257" spans="1:16" s="28" customFormat="1" x14ac:dyDescent="0.2">
      <c r="A257" s="79">
        <f t="shared" si="43"/>
        <v>-9.3999999999999997E-4</v>
      </c>
      <c r="B257" s="79">
        <f t="shared" si="44"/>
        <v>9.9000000000000008E-3</v>
      </c>
      <c r="C257" s="79" t="str">
        <f t="shared" si="45"/>
        <v/>
      </c>
      <c r="D257" s="69">
        <f t="shared" si="42"/>
        <v>8.9600000000000009E-3</v>
      </c>
      <c r="E257" s="69">
        <f t="shared" si="46"/>
        <v>7.4666666666666675E-4</v>
      </c>
      <c r="F257" s="70">
        <f t="shared" si="47"/>
        <v>20</v>
      </c>
      <c r="G257" s="70">
        <f t="shared" si="48"/>
        <v>237</v>
      </c>
      <c r="H257" s="74">
        <f t="shared" si="51"/>
        <v>245.26875992624056</v>
      </c>
      <c r="I257" s="74">
        <f t="shared" si="52"/>
        <v>21.681341736927987</v>
      </c>
      <c r="J257" s="74">
        <f t="shared" si="49"/>
        <v>223.58741818931259</v>
      </c>
      <c r="K257" s="74">
        <f t="shared" si="50"/>
        <v>28813.923836624952</v>
      </c>
      <c r="L257" s="71">
        <f t="shared" si="53"/>
        <v>123</v>
      </c>
      <c r="M257" s="80"/>
      <c r="N257" s="81"/>
      <c r="O257" s="72" t="str">
        <f t="shared" si="54"/>
        <v/>
      </c>
      <c r="P257" s="70" t="str">
        <f t="shared" si="55"/>
        <v/>
      </c>
    </row>
    <row r="258" spans="1:16" s="28" customFormat="1" x14ac:dyDescent="0.2">
      <c r="A258" s="79">
        <f t="shared" si="43"/>
        <v>-9.3999999999999997E-4</v>
      </c>
      <c r="B258" s="79">
        <f t="shared" si="44"/>
        <v>9.9000000000000008E-3</v>
      </c>
      <c r="C258" s="79" t="str">
        <f t="shared" si="45"/>
        <v/>
      </c>
      <c r="D258" s="69">
        <f t="shared" si="42"/>
        <v>8.9600000000000009E-3</v>
      </c>
      <c r="E258" s="69">
        <f t="shared" si="46"/>
        <v>7.4666666666666675E-4</v>
      </c>
      <c r="F258" s="70">
        <f t="shared" si="47"/>
        <v>20</v>
      </c>
      <c r="G258" s="70">
        <f t="shared" si="48"/>
        <v>238</v>
      </c>
      <c r="H258" s="74">
        <f t="shared" si="51"/>
        <v>245.26875992624062</v>
      </c>
      <c r="I258" s="74">
        <f t="shared" si="52"/>
        <v>21.514396464679965</v>
      </c>
      <c r="J258" s="74">
        <f t="shared" si="49"/>
        <v>223.75436346156064</v>
      </c>
      <c r="K258" s="74">
        <f t="shared" si="50"/>
        <v>28590.169473163391</v>
      </c>
      <c r="L258" s="71">
        <f t="shared" si="53"/>
        <v>122</v>
      </c>
      <c r="M258" s="80"/>
      <c r="N258" s="81"/>
      <c r="O258" s="72" t="str">
        <f t="shared" si="54"/>
        <v/>
      </c>
      <c r="P258" s="70" t="str">
        <f t="shared" si="55"/>
        <v/>
      </c>
    </row>
    <row r="259" spans="1:16" s="28" customFormat="1" x14ac:dyDescent="0.2">
      <c r="A259" s="79">
        <f t="shared" si="43"/>
        <v>-9.3999999999999997E-4</v>
      </c>
      <c r="B259" s="79">
        <f t="shared" si="44"/>
        <v>9.9000000000000008E-3</v>
      </c>
      <c r="C259" s="79" t="str">
        <f t="shared" si="45"/>
        <v/>
      </c>
      <c r="D259" s="69">
        <f t="shared" si="42"/>
        <v>8.9600000000000009E-3</v>
      </c>
      <c r="E259" s="69">
        <f t="shared" si="46"/>
        <v>7.4666666666666675E-4</v>
      </c>
      <c r="F259" s="70">
        <f t="shared" si="47"/>
        <v>20</v>
      </c>
      <c r="G259" s="70">
        <f t="shared" si="48"/>
        <v>239</v>
      </c>
      <c r="H259" s="74">
        <f t="shared" si="51"/>
        <v>245.26875992624056</v>
      </c>
      <c r="I259" s="74">
        <f t="shared" si="52"/>
        <v>21.347326539962001</v>
      </c>
      <c r="J259" s="74">
        <f t="shared" si="49"/>
        <v>223.92143338627855</v>
      </c>
      <c r="K259" s="74">
        <f t="shared" si="50"/>
        <v>28366.248039777111</v>
      </c>
      <c r="L259" s="71">
        <f t="shared" si="53"/>
        <v>121</v>
      </c>
      <c r="M259" s="80"/>
      <c r="N259" s="81"/>
      <c r="O259" s="72" t="str">
        <f t="shared" si="54"/>
        <v/>
      </c>
      <c r="P259" s="70" t="str">
        <f t="shared" si="55"/>
        <v/>
      </c>
    </row>
    <row r="260" spans="1:16" s="28" customFormat="1" x14ac:dyDescent="0.2">
      <c r="A260" s="79">
        <f t="shared" si="43"/>
        <v>-9.3999999999999997E-4</v>
      </c>
      <c r="B260" s="79">
        <f t="shared" si="44"/>
        <v>9.9000000000000008E-3</v>
      </c>
      <c r="C260" s="79" t="str">
        <f t="shared" si="45"/>
        <v/>
      </c>
      <c r="D260" s="69">
        <f t="shared" si="42"/>
        <v>8.9600000000000009E-3</v>
      </c>
      <c r="E260" s="69">
        <f t="shared" si="46"/>
        <v>7.4666666666666675E-4</v>
      </c>
      <c r="F260" s="70">
        <f t="shared" si="47"/>
        <v>20</v>
      </c>
      <c r="G260" s="70">
        <f t="shared" si="48"/>
        <v>240</v>
      </c>
      <c r="H260" s="74">
        <f t="shared" si="51"/>
        <v>245.26875992624056</v>
      </c>
      <c r="I260" s="74">
        <f t="shared" si="52"/>
        <v>21.180131869700244</v>
      </c>
      <c r="J260" s="74">
        <f t="shared" si="49"/>
        <v>224.08862805654033</v>
      </c>
      <c r="K260" s="74">
        <f t="shared" si="50"/>
        <v>28142.159411720571</v>
      </c>
      <c r="L260" s="71">
        <f t="shared" si="53"/>
        <v>120</v>
      </c>
      <c r="M260" s="80"/>
      <c r="N260" s="81"/>
      <c r="O260" s="72" t="str">
        <f t="shared" si="54"/>
        <v/>
      </c>
      <c r="P260" s="70" t="str">
        <f t="shared" si="55"/>
        <v/>
      </c>
    </row>
    <row r="261" spans="1:16" s="28" customFormat="1" x14ac:dyDescent="0.2">
      <c r="A261" s="79">
        <f t="shared" si="43"/>
        <v>-9.3999999999999997E-4</v>
      </c>
      <c r="B261" s="79">
        <f t="shared" si="44"/>
        <v>9.9000000000000008E-3</v>
      </c>
      <c r="C261" s="79" t="str">
        <f t="shared" si="45"/>
        <v/>
      </c>
      <c r="D261" s="69">
        <f t="shared" si="42"/>
        <v>8.9600000000000009E-3</v>
      </c>
      <c r="E261" s="69">
        <f t="shared" si="46"/>
        <v>7.4666666666666675E-4</v>
      </c>
      <c r="F261" s="70">
        <f t="shared" si="47"/>
        <v>21</v>
      </c>
      <c r="G261" s="70">
        <f t="shared" si="48"/>
        <v>241</v>
      </c>
      <c r="H261" s="74">
        <f t="shared" si="51"/>
        <v>245.26875992624062</v>
      </c>
      <c r="I261" s="74">
        <f t="shared" si="52"/>
        <v>21.012812360751361</v>
      </c>
      <c r="J261" s="74">
        <f t="shared" si="49"/>
        <v>224.25594756548927</v>
      </c>
      <c r="K261" s="74">
        <f t="shared" si="50"/>
        <v>27917.903464155082</v>
      </c>
      <c r="L261" s="71">
        <f t="shared" si="53"/>
        <v>119</v>
      </c>
      <c r="M261" s="80"/>
      <c r="N261" s="81"/>
      <c r="O261" s="72" t="str">
        <f t="shared" si="54"/>
        <v/>
      </c>
      <c r="P261" s="70" t="str">
        <f t="shared" si="55"/>
        <v/>
      </c>
    </row>
    <row r="262" spans="1:16" s="28" customFormat="1" x14ac:dyDescent="0.2">
      <c r="A262" s="79">
        <f t="shared" si="43"/>
        <v>-9.3999999999999997E-4</v>
      </c>
      <c r="B262" s="79">
        <f t="shared" si="44"/>
        <v>9.9000000000000008E-3</v>
      </c>
      <c r="C262" s="79" t="str">
        <f t="shared" si="45"/>
        <v/>
      </c>
      <c r="D262" s="69">
        <f t="shared" si="42"/>
        <v>8.9600000000000009E-3</v>
      </c>
      <c r="E262" s="69">
        <f t="shared" si="46"/>
        <v>7.4666666666666675E-4</v>
      </c>
      <c r="F262" s="70">
        <f t="shared" si="47"/>
        <v>21</v>
      </c>
      <c r="G262" s="70">
        <f t="shared" si="48"/>
        <v>242</v>
      </c>
      <c r="H262" s="74">
        <f t="shared" si="51"/>
        <v>245.26875992624062</v>
      </c>
      <c r="I262" s="74">
        <f t="shared" si="52"/>
        <v>20.845367919902465</v>
      </c>
      <c r="J262" s="74">
        <f t="shared" si="49"/>
        <v>224.42339200633816</v>
      </c>
      <c r="K262" s="74">
        <f t="shared" si="50"/>
        <v>27693.480072148745</v>
      </c>
      <c r="L262" s="71">
        <f t="shared" si="53"/>
        <v>118</v>
      </c>
      <c r="M262" s="80"/>
      <c r="N262" s="81"/>
      <c r="O262" s="72" t="str">
        <f t="shared" si="54"/>
        <v/>
      </c>
      <c r="P262" s="70" t="str">
        <f t="shared" si="55"/>
        <v/>
      </c>
    </row>
    <row r="263" spans="1:16" s="28" customFormat="1" x14ac:dyDescent="0.2">
      <c r="A263" s="79">
        <f t="shared" si="43"/>
        <v>-9.3999999999999997E-4</v>
      </c>
      <c r="B263" s="79">
        <f t="shared" si="44"/>
        <v>9.9000000000000008E-3</v>
      </c>
      <c r="C263" s="79" t="str">
        <f t="shared" si="45"/>
        <v/>
      </c>
      <c r="D263" s="69">
        <f t="shared" si="42"/>
        <v>8.9600000000000009E-3</v>
      </c>
      <c r="E263" s="69">
        <f t="shared" si="46"/>
        <v>7.4666666666666675E-4</v>
      </c>
      <c r="F263" s="70">
        <f t="shared" si="47"/>
        <v>21</v>
      </c>
      <c r="G263" s="70">
        <f t="shared" si="48"/>
        <v>243</v>
      </c>
      <c r="H263" s="74">
        <f t="shared" si="51"/>
        <v>245.26875992624062</v>
      </c>
      <c r="I263" s="74">
        <f t="shared" si="52"/>
        <v>20.677798453871066</v>
      </c>
      <c r="J263" s="74">
        <f t="shared" si="49"/>
        <v>224.59096147236954</v>
      </c>
      <c r="K263" s="74">
        <f t="shared" si="50"/>
        <v>27468.889110676377</v>
      </c>
      <c r="L263" s="71">
        <f t="shared" si="53"/>
        <v>117</v>
      </c>
      <c r="M263" s="80"/>
      <c r="N263" s="81"/>
      <c r="O263" s="72" t="str">
        <f t="shared" si="54"/>
        <v/>
      </c>
      <c r="P263" s="70" t="str">
        <f t="shared" si="55"/>
        <v/>
      </c>
    </row>
    <row r="264" spans="1:16" s="28" customFormat="1" x14ac:dyDescent="0.2">
      <c r="A264" s="79">
        <f t="shared" si="43"/>
        <v>-9.3999999999999997E-4</v>
      </c>
      <c r="B264" s="79">
        <f t="shared" si="44"/>
        <v>9.9000000000000008E-3</v>
      </c>
      <c r="C264" s="79" t="str">
        <f t="shared" si="45"/>
        <v/>
      </c>
      <c r="D264" s="69">
        <f t="shared" si="42"/>
        <v>8.9600000000000009E-3</v>
      </c>
      <c r="E264" s="69">
        <f t="shared" si="46"/>
        <v>7.4666666666666675E-4</v>
      </c>
      <c r="F264" s="70">
        <f t="shared" si="47"/>
        <v>21</v>
      </c>
      <c r="G264" s="70">
        <f t="shared" si="48"/>
        <v>244</v>
      </c>
      <c r="H264" s="74">
        <f t="shared" si="51"/>
        <v>245.26875992624062</v>
      </c>
      <c r="I264" s="74">
        <f t="shared" si="52"/>
        <v>20.510103869305031</v>
      </c>
      <c r="J264" s="74">
        <f t="shared" si="49"/>
        <v>224.75865605693559</v>
      </c>
      <c r="K264" s="74">
        <f t="shared" si="50"/>
        <v>27244.130454619441</v>
      </c>
      <c r="L264" s="71">
        <f t="shared" si="53"/>
        <v>116</v>
      </c>
      <c r="M264" s="80"/>
      <c r="N264" s="81"/>
      <c r="O264" s="72" t="str">
        <f t="shared" si="54"/>
        <v/>
      </c>
      <c r="P264" s="70" t="str">
        <f t="shared" si="55"/>
        <v/>
      </c>
    </row>
    <row r="265" spans="1:16" s="28" customFormat="1" x14ac:dyDescent="0.2">
      <c r="A265" s="79">
        <f t="shared" si="43"/>
        <v>-9.3999999999999997E-4</v>
      </c>
      <c r="B265" s="79">
        <f t="shared" si="44"/>
        <v>9.9000000000000008E-3</v>
      </c>
      <c r="C265" s="79" t="str">
        <f t="shared" si="45"/>
        <v/>
      </c>
      <c r="D265" s="69">
        <f t="shared" si="42"/>
        <v>8.9600000000000009E-3</v>
      </c>
      <c r="E265" s="69">
        <f t="shared" si="46"/>
        <v>7.4666666666666675E-4</v>
      </c>
      <c r="F265" s="70">
        <f t="shared" si="47"/>
        <v>21</v>
      </c>
      <c r="G265" s="70">
        <f t="shared" si="48"/>
        <v>245</v>
      </c>
      <c r="H265" s="74">
        <f t="shared" si="51"/>
        <v>245.26875992624062</v>
      </c>
      <c r="I265" s="74">
        <f t="shared" si="52"/>
        <v>20.342284072782519</v>
      </c>
      <c r="J265" s="74">
        <f t="shared" si="49"/>
        <v>224.9264758534581</v>
      </c>
      <c r="K265" s="74">
        <f t="shared" si="50"/>
        <v>27019.203978765981</v>
      </c>
      <c r="L265" s="71">
        <f t="shared" si="53"/>
        <v>115</v>
      </c>
      <c r="M265" s="80"/>
      <c r="N265" s="81"/>
      <c r="O265" s="72" t="str">
        <f t="shared" si="54"/>
        <v/>
      </c>
      <c r="P265" s="70" t="str">
        <f t="shared" si="55"/>
        <v/>
      </c>
    </row>
    <row r="266" spans="1:16" s="28" customFormat="1" x14ac:dyDescent="0.2">
      <c r="A266" s="79">
        <f t="shared" si="43"/>
        <v>-9.3999999999999997E-4</v>
      </c>
      <c r="B266" s="79">
        <f t="shared" si="44"/>
        <v>9.9000000000000008E-3</v>
      </c>
      <c r="C266" s="79" t="str">
        <f t="shared" si="45"/>
        <v/>
      </c>
      <c r="D266" s="69">
        <f t="shared" si="42"/>
        <v>8.9600000000000009E-3</v>
      </c>
      <c r="E266" s="69">
        <f t="shared" si="46"/>
        <v>7.4666666666666675E-4</v>
      </c>
      <c r="F266" s="70">
        <f t="shared" si="47"/>
        <v>21</v>
      </c>
      <c r="G266" s="70">
        <f t="shared" si="48"/>
        <v>246</v>
      </c>
      <c r="H266" s="74">
        <f t="shared" si="51"/>
        <v>245.26875992624062</v>
      </c>
      <c r="I266" s="74">
        <f t="shared" si="52"/>
        <v>20.174338970811935</v>
      </c>
      <c r="J266" s="74">
        <f t="shared" si="49"/>
        <v>225.09442095542869</v>
      </c>
      <c r="K266" s="74">
        <f t="shared" si="50"/>
        <v>26794.109557810552</v>
      </c>
      <c r="L266" s="71">
        <f t="shared" si="53"/>
        <v>114</v>
      </c>
      <c r="M266" s="80"/>
      <c r="N266" s="81"/>
      <c r="O266" s="72" t="str">
        <f t="shared" si="54"/>
        <v/>
      </c>
      <c r="P266" s="70" t="str">
        <f t="shared" si="55"/>
        <v/>
      </c>
    </row>
    <row r="267" spans="1:16" s="28" customFormat="1" x14ac:dyDescent="0.2">
      <c r="A267" s="79">
        <f t="shared" si="43"/>
        <v>-9.3999999999999997E-4</v>
      </c>
      <c r="B267" s="79">
        <f t="shared" si="44"/>
        <v>9.9000000000000008E-3</v>
      </c>
      <c r="C267" s="79" t="str">
        <f t="shared" si="45"/>
        <v/>
      </c>
      <c r="D267" s="69">
        <f t="shared" si="42"/>
        <v>8.9600000000000009E-3</v>
      </c>
      <c r="E267" s="69">
        <f t="shared" si="46"/>
        <v>7.4666666666666675E-4</v>
      </c>
      <c r="F267" s="70">
        <f t="shared" si="47"/>
        <v>21</v>
      </c>
      <c r="G267" s="70">
        <f t="shared" si="48"/>
        <v>247</v>
      </c>
      <c r="H267" s="74">
        <f t="shared" si="51"/>
        <v>245.26875992624056</v>
      </c>
      <c r="I267" s="74">
        <f t="shared" si="52"/>
        <v>20.00626846983188</v>
      </c>
      <c r="J267" s="74">
        <f t="shared" si="49"/>
        <v>225.26249145640867</v>
      </c>
      <c r="K267" s="74">
        <f t="shared" si="50"/>
        <v>26568.847066354145</v>
      </c>
      <c r="L267" s="71">
        <f t="shared" si="53"/>
        <v>113</v>
      </c>
      <c r="M267" s="80"/>
      <c r="N267" s="81"/>
      <c r="O267" s="72" t="str">
        <f t="shared" si="54"/>
        <v/>
      </c>
      <c r="P267" s="70" t="str">
        <f t="shared" si="55"/>
        <v/>
      </c>
    </row>
    <row r="268" spans="1:16" s="28" customFormat="1" x14ac:dyDescent="0.2">
      <c r="A268" s="79">
        <f t="shared" si="43"/>
        <v>-9.3999999999999997E-4</v>
      </c>
      <c r="B268" s="79">
        <f t="shared" si="44"/>
        <v>9.9000000000000008E-3</v>
      </c>
      <c r="C268" s="79" t="str">
        <f t="shared" si="45"/>
        <v/>
      </c>
      <c r="D268" s="69">
        <f t="shared" si="42"/>
        <v>8.9600000000000009E-3</v>
      </c>
      <c r="E268" s="69">
        <f t="shared" si="46"/>
        <v>7.4666666666666675E-4</v>
      </c>
      <c r="F268" s="70">
        <f t="shared" si="47"/>
        <v>21</v>
      </c>
      <c r="G268" s="70">
        <f t="shared" si="48"/>
        <v>248</v>
      </c>
      <c r="H268" s="74">
        <f t="shared" si="51"/>
        <v>245.26875992624062</v>
      </c>
      <c r="I268" s="74">
        <f t="shared" si="52"/>
        <v>19.838072476211096</v>
      </c>
      <c r="J268" s="74">
        <f t="shared" si="49"/>
        <v>225.43068745002952</v>
      </c>
      <c r="K268" s="74">
        <f t="shared" si="50"/>
        <v>26343.416378904116</v>
      </c>
      <c r="L268" s="71">
        <f t="shared" si="53"/>
        <v>112</v>
      </c>
      <c r="M268" s="80"/>
      <c r="N268" s="81"/>
      <c r="O268" s="72" t="str">
        <f t="shared" si="54"/>
        <v/>
      </c>
      <c r="P268" s="70" t="str">
        <f t="shared" si="55"/>
        <v/>
      </c>
    </row>
    <row r="269" spans="1:16" s="28" customFormat="1" x14ac:dyDescent="0.2">
      <c r="A269" s="79">
        <f t="shared" si="43"/>
        <v>-9.3999999999999997E-4</v>
      </c>
      <c r="B269" s="79">
        <f t="shared" si="44"/>
        <v>9.9000000000000008E-3</v>
      </c>
      <c r="C269" s="79" t="str">
        <f t="shared" si="45"/>
        <v/>
      </c>
      <c r="D269" s="69">
        <f t="shared" si="42"/>
        <v>8.9600000000000009E-3</v>
      </c>
      <c r="E269" s="69">
        <f t="shared" si="46"/>
        <v>7.4666666666666675E-4</v>
      </c>
      <c r="F269" s="70">
        <f t="shared" si="47"/>
        <v>21</v>
      </c>
      <c r="G269" s="70">
        <f t="shared" si="48"/>
        <v>249</v>
      </c>
      <c r="H269" s="74">
        <f t="shared" si="51"/>
        <v>245.26875992624056</v>
      </c>
      <c r="I269" s="74">
        <f t="shared" si="52"/>
        <v>19.669750896248409</v>
      </c>
      <c r="J269" s="74">
        <f t="shared" si="49"/>
        <v>225.59900902999215</v>
      </c>
      <c r="K269" s="74">
        <f t="shared" si="50"/>
        <v>26117.817369874123</v>
      </c>
      <c r="L269" s="71">
        <f t="shared" si="53"/>
        <v>111</v>
      </c>
      <c r="M269" s="80"/>
      <c r="N269" s="81"/>
      <c r="O269" s="72" t="str">
        <f t="shared" si="54"/>
        <v/>
      </c>
      <c r="P269" s="70" t="str">
        <f t="shared" si="55"/>
        <v/>
      </c>
    </row>
    <row r="270" spans="1:16" s="28" customFormat="1" x14ac:dyDescent="0.2">
      <c r="A270" s="79">
        <f t="shared" si="43"/>
        <v>-9.3999999999999997E-4</v>
      </c>
      <c r="B270" s="79">
        <f t="shared" si="44"/>
        <v>9.9000000000000008E-3</v>
      </c>
      <c r="C270" s="79" t="str">
        <f t="shared" si="45"/>
        <v/>
      </c>
      <c r="D270" s="69">
        <f t="shared" si="42"/>
        <v>8.9600000000000009E-3</v>
      </c>
      <c r="E270" s="69">
        <f t="shared" si="46"/>
        <v>7.4666666666666675E-4</v>
      </c>
      <c r="F270" s="70">
        <f t="shared" si="47"/>
        <v>21</v>
      </c>
      <c r="G270" s="70">
        <f t="shared" si="48"/>
        <v>250</v>
      </c>
      <c r="H270" s="74">
        <f t="shared" si="51"/>
        <v>245.26875992624062</v>
      </c>
      <c r="I270" s="74">
        <f t="shared" si="52"/>
        <v>19.501303636172679</v>
      </c>
      <c r="J270" s="74">
        <f t="shared" si="49"/>
        <v>225.76745629006794</v>
      </c>
      <c r="K270" s="74">
        <f t="shared" si="50"/>
        <v>25892.049913584055</v>
      </c>
      <c r="L270" s="71">
        <f t="shared" si="53"/>
        <v>110</v>
      </c>
      <c r="M270" s="80"/>
      <c r="N270" s="81"/>
      <c r="O270" s="72" t="str">
        <f t="shared" si="54"/>
        <v/>
      </c>
      <c r="P270" s="70" t="str">
        <f t="shared" si="55"/>
        <v/>
      </c>
    </row>
    <row r="271" spans="1:16" s="28" customFormat="1" x14ac:dyDescent="0.2">
      <c r="A271" s="79">
        <f t="shared" si="43"/>
        <v>-9.3999999999999997E-4</v>
      </c>
      <c r="B271" s="79">
        <f t="shared" si="44"/>
        <v>9.9000000000000008E-3</v>
      </c>
      <c r="C271" s="79" t="str">
        <f t="shared" si="45"/>
        <v/>
      </c>
      <c r="D271" s="69">
        <f t="shared" si="42"/>
        <v>8.9600000000000009E-3</v>
      </c>
      <c r="E271" s="69">
        <f t="shared" si="46"/>
        <v>7.4666666666666675E-4</v>
      </c>
      <c r="F271" s="70">
        <f t="shared" si="47"/>
        <v>21</v>
      </c>
      <c r="G271" s="70">
        <f t="shared" si="48"/>
        <v>251</v>
      </c>
      <c r="H271" s="74">
        <f t="shared" si="51"/>
        <v>245.26875992624062</v>
      </c>
      <c r="I271" s="74">
        <f t="shared" si="52"/>
        <v>19.332730602142764</v>
      </c>
      <c r="J271" s="74">
        <f t="shared" si="49"/>
        <v>225.93602932409786</v>
      </c>
      <c r="K271" s="74">
        <f t="shared" si="50"/>
        <v>25666.113884259958</v>
      </c>
      <c r="L271" s="71">
        <f t="shared" si="53"/>
        <v>109</v>
      </c>
      <c r="M271" s="80"/>
      <c r="N271" s="81"/>
      <c r="O271" s="72" t="str">
        <f t="shared" si="54"/>
        <v/>
      </c>
      <c r="P271" s="70" t="str">
        <f t="shared" si="55"/>
        <v/>
      </c>
    </row>
    <row r="272" spans="1:16" s="28" customFormat="1" x14ac:dyDescent="0.2">
      <c r="A272" s="79">
        <f t="shared" si="43"/>
        <v>-9.3999999999999997E-4</v>
      </c>
      <c r="B272" s="79">
        <f t="shared" si="44"/>
        <v>9.9000000000000008E-3</v>
      </c>
      <c r="C272" s="79" t="str">
        <f t="shared" si="45"/>
        <v/>
      </c>
      <c r="D272" s="69">
        <f t="shared" si="42"/>
        <v>8.9600000000000009E-3</v>
      </c>
      <c r="E272" s="69">
        <f t="shared" si="46"/>
        <v>7.4666666666666675E-4</v>
      </c>
      <c r="F272" s="70">
        <f t="shared" si="47"/>
        <v>21</v>
      </c>
      <c r="G272" s="70">
        <f t="shared" si="48"/>
        <v>252</v>
      </c>
      <c r="H272" s="74">
        <f t="shared" si="51"/>
        <v>245.26875992624062</v>
      </c>
      <c r="I272" s="74">
        <f t="shared" si="52"/>
        <v>19.164031700247438</v>
      </c>
      <c r="J272" s="74">
        <f t="shared" si="49"/>
        <v>226.10472822599317</v>
      </c>
      <c r="K272" s="74">
        <f t="shared" si="50"/>
        <v>25440.009156033964</v>
      </c>
      <c r="L272" s="71">
        <f t="shared" si="53"/>
        <v>108</v>
      </c>
      <c r="M272" s="80"/>
      <c r="N272" s="81"/>
      <c r="O272" s="72" t="str">
        <f t="shared" si="54"/>
        <v/>
      </c>
      <c r="P272" s="70" t="str">
        <f t="shared" si="55"/>
        <v/>
      </c>
    </row>
    <row r="273" spans="1:16" s="28" customFormat="1" x14ac:dyDescent="0.2">
      <c r="A273" s="79">
        <f t="shared" si="43"/>
        <v>-9.3999999999999997E-4</v>
      </c>
      <c r="B273" s="79">
        <f t="shared" si="44"/>
        <v>9.9000000000000008E-3</v>
      </c>
      <c r="C273" s="79" t="str">
        <f t="shared" si="45"/>
        <v/>
      </c>
      <c r="D273" s="69">
        <f t="shared" si="42"/>
        <v>8.9600000000000009E-3</v>
      </c>
      <c r="E273" s="69">
        <f t="shared" si="46"/>
        <v>7.4666666666666675E-4</v>
      </c>
      <c r="F273" s="70">
        <f t="shared" si="47"/>
        <v>22</v>
      </c>
      <c r="G273" s="70">
        <f t="shared" si="48"/>
        <v>253</v>
      </c>
      <c r="H273" s="74">
        <f t="shared" si="51"/>
        <v>245.26875992624062</v>
      </c>
      <c r="I273" s="74">
        <f t="shared" si="52"/>
        <v>18.995206836505361</v>
      </c>
      <c r="J273" s="74">
        <f t="shared" si="49"/>
        <v>226.27355308973526</v>
      </c>
      <c r="K273" s="74">
        <f t="shared" si="50"/>
        <v>25213.735602944231</v>
      </c>
      <c r="L273" s="71">
        <f t="shared" si="53"/>
        <v>107</v>
      </c>
      <c r="M273" s="80"/>
      <c r="N273" s="81"/>
      <c r="O273" s="72" t="str">
        <f t="shared" si="54"/>
        <v/>
      </c>
      <c r="P273" s="70" t="str">
        <f t="shared" si="55"/>
        <v/>
      </c>
    </row>
    <row r="274" spans="1:16" s="28" customFormat="1" x14ac:dyDescent="0.2">
      <c r="A274" s="79">
        <f t="shared" si="43"/>
        <v>-9.3999999999999997E-4</v>
      </c>
      <c r="B274" s="79">
        <f t="shared" si="44"/>
        <v>9.9000000000000008E-3</v>
      </c>
      <c r="C274" s="79" t="str">
        <f t="shared" si="45"/>
        <v/>
      </c>
      <c r="D274" s="69">
        <f t="shared" si="42"/>
        <v>8.9600000000000009E-3</v>
      </c>
      <c r="E274" s="69">
        <f t="shared" si="46"/>
        <v>7.4666666666666675E-4</v>
      </c>
      <c r="F274" s="70">
        <f t="shared" si="47"/>
        <v>22</v>
      </c>
      <c r="G274" s="70">
        <f t="shared" si="48"/>
        <v>254</v>
      </c>
      <c r="H274" s="74">
        <f t="shared" si="51"/>
        <v>245.26875992624062</v>
      </c>
      <c r="I274" s="74">
        <f t="shared" si="52"/>
        <v>18.826255916865026</v>
      </c>
      <c r="J274" s="74">
        <f t="shared" si="49"/>
        <v>226.4425040093756</v>
      </c>
      <c r="K274" s="74">
        <f t="shared" si="50"/>
        <v>24987.293098934857</v>
      </c>
      <c r="L274" s="71">
        <f t="shared" si="53"/>
        <v>106</v>
      </c>
      <c r="M274" s="80"/>
      <c r="N274" s="81"/>
      <c r="O274" s="72" t="str">
        <f t="shared" si="54"/>
        <v/>
      </c>
      <c r="P274" s="70" t="str">
        <f t="shared" si="55"/>
        <v/>
      </c>
    </row>
    <row r="275" spans="1:16" s="28" customFormat="1" x14ac:dyDescent="0.2">
      <c r="A275" s="79">
        <f t="shared" si="43"/>
        <v>-9.3999999999999997E-4</v>
      </c>
      <c r="B275" s="79">
        <f t="shared" si="44"/>
        <v>9.9000000000000008E-3</v>
      </c>
      <c r="C275" s="79" t="str">
        <f t="shared" si="45"/>
        <v/>
      </c>
      <c r="D275" s="69">
        <f t="shared" si="42"/>
        <v>8.9600000000000009E-3</v>
      </c>
      <c r="E275" s="69">
        <f t="shared" si="46"/>
        <v>7.4666666666666675E-4</v>
      </c>
      <c r="F275" s="70">
        <f t="shared" si="47"/>
        <v>22</v>
      </c>
      <c r="G275" s="70">
        <f t="shared" si="48"/>
        <v>255</v>
      </c>
      <c r="H275" s="74">
        <f t="shared" si="51"/>
        <v>245.26875992624062</v>
      </c>
      <c r="I275" s="74">
        <f t="shared" si="52"/>
        <v>18.657178847204694</v>
      </c>
      <c r="J275" s="74">
        <f t="shared" si="49"/>
        <v>226.61158107903591</v>
      </c>
      <c r="K275" s="74">
        <f t="shared" si="50"/>
        <v>24760.681517855821</v>
      </c>
      <c r="L275" s="71">
        <f t="shared" si="53"/>
        <v>105</v>
      </c>
      <c r="M275" s="80"/>
      <c r="N275" s="81"/>
      <c r="O275" s="72" t="str">
        <f t="shared" si="54"/>
        <v/>
      </c>
      <c r="P275" s="70" t="str">
        <f t="shared" si="55"/>
        <v/>
      </c>
    </row>
    <row r="276" spans="1:16" s="28" customFormat="1" x14ac:dyDescent="0.2">
      <c r="A276" s="79">
        <f t="shared" si="43"/>
        <v>-9.3999999999999997E-4</v>
      </c>
      <c r="B276" s="79">
        <f t="shared" si="44"/>
        <v>9.9000000000000008E-3</v>
      </c>
      <c r="C276" s="79" t="str">
        <f t="shared" si="45"/>
        <v/>
      </c>
      <c r="D276" s="69">
        <f t="shared" si="42"/>
        <v>8.9600000000000009E-3</v>
      </c>
      <c r="E276" s="69">
        <f t="shared" si="46"/>
        <v>7.4666666666666675E-4</v>
      </c>
      <c r="F276" s="70">
        <f t="shared" si="47"/>
        <v>22</v>
      </c>
      <c r="G276" s="70">
        <f t="shared" si="48"/>
        <v>256</v>
      </c>
      <c r="H276" s="74">
        <f t="shared" si="51"/>
        <v>245.26875992624065</v>
      </c>
      <c r="I276" s="74">
        <f t="shared" si="52"/>
        <v>18.487975533332349</v>
      </c>
      <c r="J276" s="74">
        <f t="shared" si="49"/>
        <v>226.78078439290829</v>
      </c>
      <c r="K276" s="74">
        <f t="shared" si="50"/>
        <v>24533.900733462913</v>
      </c>
      <c r="L276" s="71">
        <f t="shared" si="53"/>
        <v>104</v>
      </c>
      <c r="M276" s="80"/>
      <c r="N276" s="81"/>
      <c r="O276" s="72" t="str">
        <f t="shared" si="54"/>
        <v/>
      </c>
      <c r="P276" s="70" t="str">
        <f t="shared" si="55"/>
        <v/>
      </c>
    </row>
    <row r="277" spans="1:16" s="28" customFormat="1" x14ac:dyDescent="0.2">
      <c r="A277" s="79">
        <f t="shared" si="43"/>
        <v>-9.3999999999999997E-4</v>
      </c>
      <c r="B277" s="79">
        <f t="shared" si="44"/>
        <v>9.9000000000000008E-3</v>
      </c>
      <c r="C277" s="79" t="str">
        <f t="shared" si="45"/>
        <v/>
      </c>
      <c r="D277" s="69">
        <f t="shared" ref="D277:D340" si="56">IF(AND($B$6="Variable",G277&lt;&gt;""),A277+B277,C277)</f>
        <v>8.9600000000000009E-3</v>
      </c>
      <c r="E277" s="69">
        <f t="shared" si="46"/>
        <v>7.4666666666666675E-4</v>
      </c>
      <c r="F277" s="70">
        <f t="shared" si="47"/>
        <v>22</v>
      </c>
      <c r="G277" s="70">
        <f t="shared" si="48"/>
        <v>257</v>
      </c>
      <c r="H277" s="74">
        <f t="shared" si="51"/>
        <v>245.26875992624065</v>
      </c>
      <c r="I277" s="74">
        <f t="shared" si="52"/>
        <v>18.318645880985645</v>
      </c>
      <c r="J277" s="74">
        <f t="shared" si="49"/>
        <v>226.95011404525499</v>
      </c>
      <c r="K277" s="74">
        <f t="shared" si="50"/>
        <v>24306.950619417657</v>
      </c>
      <c r="L277" s="71">
        <f t="shared" si="53"/>
        <v>103</v>
      </c>
      <c r="M277" s="80"/>
      <c r="N277" s="81"/>
      <c r="O277" s="72" t="str">
        <f t="shared" si="54"/>
        <v/>
      </c>
      <c r="P277" s="70" t="str">
        <f t="shared" si="55"/>
        <v/>
      </c>
    </row>
    <row r="278" spans="1:16" s="28" customFormat="1" x14ac:dyDescent="0.2">
      <c r="A278" s="79">
        <f t="shared" ref="A278:A341" si="57">IF(AND(A277&lt;&gt;"",G278&lt;&gt;""),A277,"")</f>
        <v>-9.3999999999999997E-4</v>
      </c>
      <c r="B278" s="79">
        <f t="shared" ref="B278:B341" si="58">IF(AND(B277&lt;&gt;"",G278&lt;&gt;""),B277,"")</f>
        <v>9.9000000000000008E-3</v>
      </c>
      <c r="C278" s="79" t="str">
        <f t="shared" ref="C278:C341" si="59">IF(AND(C277&lt;&gt;"",G278&lt;&gt;""),C277,"")</f>
        <v/>
      </c>
      <c r="D278" s="69">
        <f t="shared" si="56"/>
        <v>8.9600000000000009E-3</v>
      </c>
      <c r="E278" s="69">
        <f t="shared" ref="E278:E341" si="60">IF(G278&lt;&gt;"",D278/12,"")</f>
        <v>7.4666666666666675E-4</v>
      </c>
      <c r="F278" s="70">
        <f t="shared" ref="F278:F341" si="61">IF(G278&lt;&gt;"",INT((G278-1)/12)+1,"")</f>
        <v>22</v>
      </c>
      <c r="G278" s="70">
        <f t="shared" ref="G278:G341" si="62">IF(K277&lt;&gt;"",IF(INT(K277)&gt;0,IF(G277&lt;&gt;"",G277+1,""),""),"")</f>
        <v>258</v>
      </c>
      <c r="H278" s="74">
        <f t="shared" si="51"/>
        <v>245.26875992624065</v>
      </c>
      <c r="I278" s="74">
        <f t="shared" si="52"/>
        <v>18.149189795831852</v>
      </c>
      <c r="J278" s="74">
        <f t="shared" ref="J278:J341" si="63">IF(G278&lt;&gt;"",H278-I278+M278,"")</f>
        <v>227.11957013040879</v>
      </c>
      <c r="K278" s="74">
        <f t="shared" ref="K278:K341" si="64">IF(G278&lt;&gt;"",K277-J278,"")</f>
        <v>24079.831049287248</v>
      </c>
      <c r="L278" s="71">
        <f t="shared" si="53"/>
        <v>102</v>
      </c>
      <c r="M278" s="80"/>
      <c r="N278" s="81"/>
      <c r="O278" s="72" t="str">
        <f t="shared" si="54"/>
        <v/>
      </c>
      <c r="P278" s="70" t="str">
        <f t="shared" si="55"/>
        <v/>
      </c>
    </row>
    <row r="279" spans="1:16" s="28" customFormat="1" x14ac:dyDescent="0.2">
      <c r="A279" s="79">
        <f t="shared" si="57"/>
        <v>-9.3999999999999997E-4</v>
      </c>
      <c r="B279" s="79">
        <f t="shared" si="58"/>
        <v>9.9000000000000008E-3</v>
      </c>
      <c r="C279" s="79" t="str">
        <f t="shared" si="59"/>
        <v/>
      </c>
      <c r="D279" s="69">
        <f t="shared" si="56"/>
        <v>8.9600000000000009E-3</v>
      </c>
      <c r="E279" s="69">
        <f t="shared" si="60"/>
        <v>7.4666666666666675E-4</v>
      </c>
      <c r="F279" s="70">
        <f t="shared" si="61"/>
        <v>22</v>
      </c>
      <c r="G279" s="70">
        <f t="shared" si="62"/>
        <v>259</v>
      </c>
      <c r="H279" s="74">
        <f t="shared" ref="H279:H342" si="65">IF(G279&lt;&gt;"",IF(IF(N278&lt;&gt;"PLAZO",PMT(E279,(L278),-K278),H278)&gt;K278,K278+I279,IF(N278&lt;&gt;"PLAZO",PMT(E279,(L278),-K278),H278)),"")</f>
        <v>245.26875992624062</v>
      </c>
      <c r="I279" s="74">
        <f t="shared" ref="I279:I342" si="66">IF(G279&lt;&gt;"",K278*E279,"")</f>
        <v>17.979607183467813</v>
      </c>
      <c r="J279" s="74">
        <f t="shared" si="63"/>
        <v>227.28915274277281</v>
      </c>
      <c r="K279" s="74">
        <f t="shared" si="64"/>
        <v>23852.541896544473</v>
      </c>
      <c r="L279" s="71">
        <f t="shared" ref="L279:L342" si="67">IF(G279&lt;&gt;"",IF(N279&lt;&gt;"PLAZO",L278-1,INT(NPER(E279,-(H279),K279))+1),"")</f>
        <v>101</v>
      </c>
      <c r="M279" s="80"/>
      <c r="N279" s="81"/>
      <c r="O279" s="72" t="str">
        <f t="shared" ref="O279:O342" si="68">IF(M279&lt;&gt;"",IF(N279="CUOTA",H280-H279,""),"")</f>
        <v/>
      </c>
      <c r="P279" s="70" t="str">
        <f t="shared" ref="P279:P342" si="69">IF(M279&lt;&gt;"",IF(N279="PLAZO",CONCATENATE(L278-L279-1," meses"),""),"")</f>
        <v/>
      </c>
    </row>
    <row r="280" spans="1:16" s="28" customFormat="1" x14ac:dyDescent="0.2">
      <c r="A280" s="79">
        <f t="shared" si="57"/>
        <v>-9.3999999999999997E-4</v>
      </c>
      <c r="B280" s="79">
        <f t="shared" si="58"/>
        <v>9.9000000000000008E-3</v>
      </c>
      <c r="C280" s="79" t="str">
        <f t="shared" si="59"/>
        <v/>
      </c>
      <c r="D280" s="69">
        <f t="shared" si="56"/>
        <v>8.9600000000000009E-3</v>
      </c>
      <c r="E280" s="69">
        <f t="shared" si="60"/>
        <v>7.4666666666666675E-4</v>
      </c>
      <c r="F280" s="70">
        <f t="shared" si="61"/>
        <v>22</v>
      </c>
      <c r="G280" s="70">
        <f t="shared" si="62"/>
        <v>260</v>
      </c>
      <c r="H280" s="74">
        <f t="shared" si="65"/>
        <v>245.26875992624062</v>
      </c>
      <c r="I280" s="74">
        <f t="shared" si="66"/>
        <v>17.809897949419874</v>
      </c>
      <c r="J280" s="74">
        <f t="shared" si="63"/>
        <v>227.45886197682074</v>
      </c>
      <c r="K280" s="74">
        <f t="shared" si="64"/>
        <v>23625.083034567651</v>
      </c>
      <c r="L280" s="71">
        <f t="shared" si="67"/>
        <v>100</v>
      </c>
      <c r="M280" s="80"/>
      <c r="N280" s="81"/>
      <c r="O280" s="72" t="str">
        <f t="shared" si="68"/>
        <v/>
      </c>
      <c r="P280" s="70" t="str">
        <f t="shared" si="69"/>
        <v/>
      </c>
    </row>
    <row r="281" spans="1:16" s="28" customFormat="1" x14ac:dyDescent="0.2">
      <c r="A281" s="79">
        <f t="shared" si="57"/>
        <v>-9.3999999999999997E-4</v>
      </c>
      <c r="B281" s="79">
        <f t="shared" si="58"/>
        <v>9.9000000000000008E-3</v>
      </c>
      <c r="C281" s="79" t="str">
        <f t="shared" si="59"/>
        <v/>
      </c>
      <c r="D281" s="69">
        <f t="shared" si="56"/>
        <v>8.9600000000000009E-3</v>
      </c>
      <c r="E281" s="69">
        <f t="shared" si="60"/>
        <v>7.4666666666666675E-4</v>
      </c>
      <c r="F281" s="70">
        <f t="shared" si="61"/>
        <v>22</v>
      </c>
      <c r="G281" s="70">
        <f t="shared" si="62"/>
        <v>261</v>
      </c>
      <c r="H281" s="74">
        <f t="shared" si="65"/>
        <v>245.26875992624062</v>
      </c>
      <c r="I281" s="74">
        <f t="shared" si="66"/>
        <v>17.64006199914385</v>
      </c>
      <c r="J281" s="74">
        <f t="shared" si="63"/>
        <v>227.62869792709677</v>
      </c>
      <c r="K281" s="74">
        <f t="shared" si="64"/>
        <v>23397.454336640556</v>
      </c>
      <c r="L281" s="71">
        <f t="shared" si="67"/>
        <v>99</v>
      </c>
      <c r="M281" s="80"/>
      <c r="N281" s="81"/>
      <c r="O281" s="72" t="str">
        <f t="shared" si="68"/>
        <v/>
      </c>
      <c r="P281" s="70" t="str">
        <f t="shared" si="69"/>
        <v/>
      </c>
    </row>
    <row r="282" spans="1:16" s="28" customFormat="1" x14ac:dyDescent="0.2">
      <c r="A282" s="79">
        <f t="shared" si="57"/>
        <v>-9.3999999999999997E-4</v>
      </c>
      <c r="B282" s="79">
        <f t="shared" si="58"/>
        <v>9.9000000000000008E-3</v>
      </c>
      <c r="C282" s="79" t="str">
        <f t="shared" si="59"/>
        <v/>
      </c>
      <c r="D282" s="69">
        <f t="shared" si="56"/>
        <v>8.9600000000000009E-3</v>
      </c>
      <c r="E282" s="69">
        <f t="shared" si="60"/>
        <v>7.4666666666666675E-4</v>
      </c>
      <c r="F282" s="70">
        <f t="shared" si="61"/>
        <v>22</v>
      </c>
      <c r="G282" s="70">
        <f t="shared" si="62"/>
        <v>262</v>
      </c>
      <c r="H282" s="74">
        <f t="shared" si="65"/>
        <v>245.26875992624056</v>
      </c>
      <c r="I282" s="74">
        <f t="shared" si="66"/>
        <v>17.47009923802495</v>
      </c>
      <c r="J282" s="74">
        <f t="shared" si="63"/>
        <v>227.79866068821562</v>
      </c>
      <c r="K282" s="74">
        <f t="shared" si="64"/>
        <v>23169.655675952341</v>
      </c>
      <c r="L282" s="71">
        <f t="shared" si="67"/>
        <v>98</v>
      </c>
      <c r="M282" s="80"/>
      <c r="N282" s="81"/>
      <c r="O282" s="72" t="str">
        <f t="shared" si="68"/>
        <v/>
      </c>
      <c r="P282" s="70" t="str">
        <f t="shared" si="69"/>
        <v/>
      </c>
    </row>
    <row r="283" spans="1:16" s="28" customFormat="1" x14ac:dyDescent="0.2">
      <c r="A283" s="79">
        <f t="shared" si="57"/>
        <v>-9.3999999999999997E-4</v>
      </c>
      <c r="B283" s="79">
        <f t="shared" si="58"/>
        <v>9.9000000000000008E-3</v>
      </c>
      <c r="C283" s="79" t="str">
        <f t="shared" si="59"/>
        <v/>
      </c>
      <c r="D283" s="69">
        <f t="shared" si="56"/>
        <v>8.9600000000000009E-3</v>
      </c>
      <c r="E283" s="69">
        <f t="shared" si="60"/>
        <v>7.4666666666666675E-4</v>
      </c>
      <c r="F283" s="70">
        <f t="shared" si="61"/>
        <v>22</v>
      </c>
      <c r="G283" s="70">
        <f t="shared" si="62"/>
        <v>263</v>
      </c>
      <c r="H283" s="74">
        <f t="shared" si="65"/>
        <v>245.26875992624056</v>
      </c>
      <c r="I283" s="74">
        <f t="shared" si="66"/>
        <v>17.30000957137775</v>
      </c>
      <c r="J283" s="74">
        <f t="shared" si="63"/>
        <v>227.96875035486281</v>
      </c>
      <c r="K283" s="74">
        <f t="shared" si="64"/>
        <v>22941.686925597478</v>
      </c>
      <c r="L283" s="71">
        <f t="shared" si="67"/>
        <v>97</v>
      </c>
      <c r="M283" s="80"/>
      <c r="N283" s="81"/>
      <c r="O283" s="72" t="str">
        <f t="shared" si="68"/>
        <v/>
      </c>
      <c r="P283" s="70" t="str">
        <f t="shared" si="69"/>
        <v/>
      </c>
    </row>
    <row r="284" spans="1:16" s="28" customFormat="1" x14ac:dyDescent="0.2">
      <c r="A284" s="79">
        <f t="shared" si="57"/>
        <v>-9.3999999999999997E-4</v>
      </c>
      <c r="B284" s="79">
        <f t="shared" si="58"/>
        <v>9.9000000000000008E-3</v>
      </c>
      <c r="C284" s="79" t="str">
        <f t="shared" si="59"/>
        <v/>
      </c>
      <c r="D284" s="69">
        <f t="shared" si="56"/>
        <v>8.9600000000000009E-3</v>
      </c>
      <c r="E284" s="69">
        <f t="shared" si="60"/>
        <v>7.4666666666666675E-4</v>
      </c>
      <c r="F284" s="70">
        <f t="shared" si="61"/>
        <v>22</v>
      </c>
      <c r="G284" s="70">
        <f t="shared" si="62"/>
        <v>264</v>
      </c>
      <c r="H284" s="74">
        <f t="shared" si="65"/>
        <v>245.26875992624062</v>
      </c>
      <c r="I284" s="74">
        <f t="shared" si="66"/>
        <v>17.12979290444612</v>
      </c>
      <c r="J284" s="74">
        <f t="shared" si="63"/>
        <v>228.13896702179449</v>
      </c>
      <c r="K284" s="74">
        <f t="shared" si="64"/>
        <v>22713.547958575684</v>
      </c>
      <c r="L284" s="71">
        <f t="shared" si="67"/>
        <v>96</v>
      </c>
      <c r="M284" s="80"/>
      <c r="N284" s="81"/>
      <c r="O284" s="72" t="str">
        <f t="shared" si="68"/>
        <v/>
      </c>
      <c r="P284" s="70" t="str">
        <f t="shared" si="69"/>
        <v/>
      </c>
    </row>
    <row r="285" spans="1:16" s="28" customFormat="1" x14ac:dyDescent="0.2">
      <c r="A285" s="79">
        <f t="shared" si="57"/>
        <v>-9.3999999999999997E-4</v>
      </c>
      <c r="B285" s="79">
        <f t="shared" si="58"/>
        <v>9.9000000000000008E-3</v>
      </c>
      <c r="C285" s="79" t="str">
        <f t="shared" si="59"/>
        <v/>
      </c>
      <c r="D285" s="69">
        <f t="shared" si="56"/>
        <v>8.9600000000000009E-3</v>
      </c>
      <c r="E285" s="69">
        <f t="shared" si="60"/>
        <v>7.4666666666666675E-4</v>
      </c>
      <c r="F285" s="70">
        <f t="shared" si="61"/>
        <v>23</v>
      </c>
      <c r="G285" s="70">
        <f t="shared" si="62"/>
        <v>265</v>
      </c>
      <c r="H285" s="74">
        <f t="shared" si="65"/>
        <v>245.26875992624062</v>
      </c>
      <c r="I285" s="74">
        <f t="shared" si="66"/>
        <v>16.95944914240318</v>
      </c>
      <c r="J285" s="74">
        <f t="shared" si="63"/>
        <v>228.30931078383745</v>
      </c>
      <c r="K285" s="74">
        <f t="shared" si="64"/>
        <v>22485.238647791848</v>
      </c>
      <c r="L285" s="71">
        <f t="shared" si="67"/>
        <v>95</v>
      </c>
      <c r="M285" s="80"/>
      <c r="N285" s="81"/>
      <c r="O285" s="72" t="str">
        <f t="shared" si="68"/>
        <v/>
      </c>
      <c r="P285" s="70" t="str">
        <f t="shared" si="69"/>
        <v/>
      </c>
    </row>
    <row r="286" spans="1:16" s="28" customFormat="1" x14ac:dyDescent="0.2">
      <c r="A286" s="79">
        <f t="shared" si="57"/>
        <v>-9.3999999999999997E-4</v>
      </c>
      <c r="B286" s="79">
        <f t="shared" si="58"/>
        <v>9.9000000000000008E-3</v>
      </c>
      <c r="C286" s="79" t="str">
        <f t="shared" si="59"/>
        <v/>
      </c>
      <c r="D286" s="69">
        <f t="shared" si="56"/>
        <v>8.9600000000000009E-3</v>
      </c>
      <c r="E286" s="69">
        <f t="shared" si="60"/>
        <v>7.4666666666666675E-4</v>
      </c>
      <c r="F286" s="70">
        <f t="shared" si="61"/>
        <v>23</v>
      </c>
      <c r="G286" s="70">
        <f t="shared" si="62"/>
        <v>266</v>
      </c>
      <c r="H286" s="74">
        <f t="shared" si="65"/>
        <v>245.26875992624065</v>
      </c>
      <c r="I286" s="74">
        <f t="shared" si="66"/>
        <v>16.788978190351248</v>
      </c>
      <c r="J286" s="74">
        <f t="shared" si="63"/>
        <v>228.47978173588939</v>
      </c>
      <c r="K286" s="74">
        <f t="shared" si="64"/>
        <v>22256.75886605596</v>
      </c>
      <c r="L286" s="71">
        <f t="shared" si="67"/>
        <v>94</v>
      </c>
      <c r="M286" s="80"/>
      <c r="N286" s="81"/>
      <c r="O286" s="72" t="str">
        <f t="shared" si="68"/>
        <v/>
      </c>
      <c r="P286" s="70" t="str">
        <f t="shared" si="69"/>
        <v/>
      </c>
    </row>
    <row r="287" spans="1:16" s="28" customFormat="1" x14ac:dyDescent="0.2">
      <c r="A287" s="79">
        <f t="shared" si="57"/>
        <v>-9.3999999999999997E-4</v>
      </c>
      <c r="B287" s="79">
        <f t="shared" si="58"/>
        <v>9.9000000000000008E-3</v>
      </c>
      <c r="C287" s="79" t="str">
        <f t="shared" si="59"/>
        <v/>
      </c>
      <c r="D287" s="69">
        <f t="shared" si="56"/>
        <v>8.9600000000000009E-3</v>
      </c>
      <c r="E287" s="69">
        <f t="shared" si="60"/>
        <v>7.4666666666666675E-4</v>
      </c>
      <c r="F287" s="70">
        <f t="shared" si="61"/>
        <v>23</v>
      </c>
      <c r="G287" s="70">
        <f t="shared" si="62"/>
        <v>267</v>
      </c>
      <c r="H287" s="74">
        <f t="shared" si="65"/>
        <v>245.26875992624065</v>
      </c>
      <c r="I287" s="74">
        <f t="shared" si="66"/>
        <v>16.618379953321785</v>
      </c>
      <c r="J287" s="74">
        <f t="shared" si="63"/>
        <v>228.65037997291887</v>
      </c>
      <c r="K287" s="74">
        <f t="shared" si="64"/>
        <v>22028.108486083041</v>
      </c>
      <c r="L287" s="71">
        <f t="shared" si="67"/>
        <v>93</v>
      </c>
      <c r="M287" s="80"/>
      <c r="N287" s="81"/>
      <c r="O287" s="72" t="str">
        <f t="shared" si="68"/>
        <v/>
      </c>
      <c r="P287" s="70" t="str">
        <f t="shared" si="69"/>
        <v/>
      </c>
    </row>
    <row r="288" spans="1:16" s="28" customFormat="1" x14ac:dyDescent="0.2">
      <c r="A288" s="79">
        <f t="shared" si="57"/>
        <v>-9.3999999999999997E-4</v>
      </c>
      <c r="B288" s="79">
        <f t="shared" si="58"/>
        <v>9.9000000000000008E-3</v>
      </c>
      <c r="C288" s="79" t="str">
        <f t="shared" si="59"/>
        <v/>
      </c>
      <c r="D288" s="69">
        <f t="shared" si="56"/>
        <v>8.9600000000000009E-3</v>
      </c>
      <c r="E288" s="69">
        <f t="shared" si="60"/>
        <v>7.4666666666666675E-4</v>
      </c>
      <c r="F288" s="70">
        <f t="shared" si="61"/>
        <v>23</v>
      </c>
      <c r="G288" s="70">
        <f t="shared" si="62"/>
        <v>268</v>
      </c>
      <c r="H288" s="74">
        <f t="shared" si="65"/>
        <v>245.26875992624065</v>
      </c>
      <c r="I288" s="74">
        <f t="shared" si="66"/>
        <v>16.447654336275338</v>
      </c>
      <c r="J288" s="74">
        <f t="shared" si="63"/>
        <v>228.8211055899653</v>
      </c>
      <c r="K288" s="74">
        <f t="shared" si="64"/>
        <v>21799.287380493075</v>
      </c>
      <c r="L288" s="71">
        <f t="shared" si="67"/>
        <v>92</v>
      </c>
      <c r="M288" s="80"/>
      <c r="N288" s="81"/>
      <c r="O288" s="72" t="str">
        <f t="shared" si="68"/>
        <v/>
      </c>
      <c r="P288" s="70" t="str">
        <f t="shared" si="69"/>
        <v/>
      </c>
    </row>
    <row r="289" spans="1:16" s="28" customFormat="1" x14ac:dyDescent="0.2">
      <c r="A289" s="79">
        <f t="shared" si="57"/>
        <v>-9.3999999999999997E-4</v>
      </c>
      <c r="B289" s="79">
        <f t="shared" si="58"/>
        <v>9.9000000000000008E-3</v>
      </c>
      <c r="C289" s="79" t="str">
        <f t="shared" si="59"/>
        <v/>
      </c>
      <c r="D289" s="69">
        <f t="shared" si="56"/>
        <v>8.9600000000000009E-3</v>
      </c>
      <c r="E289" s="69">
        <f t="shared" si="60"/>
        <v>7.4666666666666675E-4</v>
      </c>
      <c r="F289" s="70">
        <f t="shared" si="61"/>
        <v>23</v>
      </c>
      <c r="G289" s="70">
        <f t="shared" si="62"/>
        <v>269</v>
      </c>
      <c r="H289" s="74">
        <f t="shared" si="65"/>
        <v>245.26875992624065</v>
      </c>
      <c r="I289" s="74">
        <f t="shared" si="66"/>
        <v>16.276801244101499</v>
      </c>
      <c r="J289" s="74">
        <f t="shared" si="63"/>
        <v>228.99195868213914</v>
      </c>
      <c r="K289" s="74">
        <f t="shared" si="64"/>
        <v>21570.295421810937</v>
      </c>
      <c r="L289" s="71">
        <f t="shared" si="67"/>
        <v>91</v>
      </c>
      <c r="M289" s="80"/>
      <c r="N289" s="81"/>
      <c r="O289" s="72" t="str">
        <f t="shared" si="68"/>
        <v/>
      </c>
      <c r="P289" s="70" t="str">
        <f t="shared" si="69"/>
        <v/>
      </c>
    </row>
    <row r="290" spans="1:16" s="28" customFormat="1" x14ac:dyDescent="0.2">
      <c r="A290" s="79">
        <f t="shared" si="57"/>
        <v>-9.3999999999999997E-4</v>
      </c>
      <c r="B290" s="79">
        <f t="shared" si="58"/>
        <v>9.9000000000000008E-3</v>
      </c>
      <c r="C290" s="79" t="str">
        <f t="shared" si="59"/>
        <v/>
      </c>
      <c r="D290" s="69">
        <f t="shared" si="56"/>
        <v>8.9600000000000009E-3</v>
      </c>
      <c r="E290" s="69">
        <f t="shared" si="60"/>
        <v>7.4666666666666675E-4</v>
      </c>
      <c r="F290" s="70">
        <f t="shared" si="61"/>
        <v>23</v>
      </c>
      <c r="G290" s="70">
        <f t="shared" si="62"/>
        <v>270</v>
      </c>
      <c r="H290" s="74">
        <f t="shared" si="65"/>
        <v>245.26875992624062</v>
      </c>
      <c r="I290" s="74">
        <f t="shared" si="66"/>
        <v>16.105820581618836</v>
      </c>
      <c r="J290" s="74">
        <f t="shared" si="63"/>
        <v>229.16293934462178</v>
      </c>
      <c r="K290" s="74">
        <f t="shared" si="64"/>
        <v>21341.132482466317</v>
      </c>
      <c r="L290" s="71">
        <f t="shared" si="67"/>
        <v>90</v>
      </c>
      <c r="M290" s="80"/>
      <c r="N290" s="81"/>
      <c r="O290" s="72" t="str">
        <f t="shared" si="68"/>
        <v/>
      </c>
      <c r="P290" s="70" t="str">
        <f t="shared" si="69"/>
        <v/>
      </c>
    </row>
    <row r="291" spans="1:16" s="28" customFormat="1" x14ac:dyDescent="0.2">
      <c r="A291" s="79">
        <f t="shared" si="57"/>
        <v>-9.3999999999999997E-4</v>
      </c>
      <c r="B291" s="79">
        <f t="shared" si="58"/>
        <v>9.9000000000000008E-3</v>
      </c>
      <c r="C291" s="79" t="str">
        <f t="shared" si="59"/>
        <v/>
      </c>
      <c r="D291" s="69">
        <f t="shared" si="56"/>
        <v>8.9600000000000009E-3</v>
      </c>
      <c r="E291" s="69">
        <f t="shared" si="60"/>
        <v>7.4666666666666675E-4</v>
      </c>
      <c r="F291" s="70">
        <f t="shared" si="61"/>
        <v>23</v>
      </c>
      <c r="G291" s="70">
        <f t="shared" si="62"/>
        <v>271</v>
      </c>
      <c r="H291" s="74">
        <f t="shared" si="65"/>
        <v>245.26875992624073</v>
      </c>
      <c r="I291" s="74">
        <f t="shared" si="66"/>
        <v>15.934712253574851</v>
      </c>
      <c r="J291" s="74">
        <f t="shared" si="63"/>
        <v>229.33404767266589</v>
      </c>
      <c r="K291" s="74">
        <f t="shared" si="64"/>
        <v>21111.798434793651</v>
      </c>
      <c r="L291" s="71">
        <f t="shared" si="67"/>
        <v>89</v>
      </c>
      <c r="M291" s="80"/>
      <c r="N291" s="81"/>
      <c r="O291" s="72" t="str">
        <f t="shared" si="68"/>
        <v/>
      </c>
      <c r="P291" s="70" t="str">
        <f t="shared" si="69"/>
        <v/>
      </c>
    </row>
    <row r="292" spans="1:16" s="28" customFormat="1" x14ac:dyDescent="0.2">
      <c r="A292" s="79">
        <f t="shared" si="57"/>
        <v>-9.3999999999999997E-4</v>
      </c>
      <c r="B292" s="79">
        <f t="shared" si="58"/>
        <v>9.9000000000000008E-3</v>
      </c>
      <c r="C292" s="79" t="str">
        <f t="shared" si="59"/>
        <v/>
      </c>
      <c r="D292" s="69">
        <f t="shared" si="56"/>
        <v>8.9600000000000009E-3</v>
      </c>
      <c r="E292" s="69">
        <f t="shared" si="60"/>
        <v>7.4666666666666675E-4</v>
      </c>
      <c r="F292" s="70">
        <f t="shared" si="61"/>
        <v>23</v>
      </c>
      <c r="G292" s="70">
        <f t="shared" si="62"/>
        <v>272</v>
      </c>
      <c r="H292" s="74">
        <f t="shared" si="65"/>
        <v>245.26875992624065</v>
      </c>
      <c r="I292" s="74">
        <f t="shared" si="66"/>
        <v>15.763476164645928</v>
      </c>
      <c r="J292" s="74">
        <f t="shared" si="63"/>
        <v>229.50528376159471</v>
      </c>
      <c r="K292" s="74">
        <f t="shared" si="64"/>
        <v>20882.293151032056</v>
      </c>
      <c r="L292" s="71">
        <f t="shared" si="67"/>
        <v>88</v>
      </c>
      <c r="M292" s="80"/>
      <c r="N292" s="81"/>
      <c r="O292" s="72" t="str">
        <f t="shared" si="68"/>
        <v/>
      </c>
      <c r="P292" s="70" t="str">
        <f t="shared" si="69"/>
        <v/>
      </c>
    </row>
    <row r="293" spans="1:16" s="28" customFormat="1" x14ac:dyDescent="0.2">
      <c r="A293" s="79">
        <f t="shared" si="57"/>
        <v>-9.3999999999999997E-4</v>
      </c>
      <c r="B293" s="79">
        <f t="shared" si="58"/>
        <v>9.9000000000000008E-3</v>
      </c>
      <c r="C293" s="79" t="str">
        <f t="shared" si="59"/>
        <v/>
      </c>
      <c r="D293" s="69">
        <f t="shared" si="56"/>
        <v>8.9600000000000009E-3</v>
      </c>
      <c r="E293" s="69">
        <f t="shared" si="60"/>
        <v>7.4666666666666675E-4</v>
      </c>
      <c r="F293" s="70">
        <f t="shared" si="61"/>
        <v>23</v>
      </c>
      <c r="G293" s="70">
        <f t="shared" si="62"/>
        <v>273</v>
      </c>
      <c r="H293" s="74">
        <f t="shared" si="65"/>
        <v>245.26875992624062</v>
      </c>
      <c r="I293" s="74">
        <f t="shared" si="66"/>
        <v>15.59211221943727</v>
      </c>
      <c r="J293" s="74">
        <f t="shared" si="63"/>
        <v>229.67664770680335</v>
      </c>
      <c r="K293" s="74">
        <f t="shared" si="64"/>
        <v>20652.616503325251</v>
      </c>
      <c r="L293" s="71">
        <f t="shared" si="67"/>
        <v>87</v>
      </c>
      <c r="M293" s="80"/>
      <c r="N293" s="81"/>
      <c r="O293" s="72" t="str">
        <f t="shared" si="68"/>
        <v/>
      </c>
      <c r="P293" s="70" t="str">
        <f t="shared" si="69"/>
        <v/>
      </c>
    </row>
    <row r="294" spans="1:16" s="28" customFormat="1" x14ac:dyDescent="0.2">
      <c r="A294" s="79">
        <f t="shared" si="57"/>
        <v>-9.3999999999999997E-4</v>
      </c>
      <c r="B294" s="79">
        <f t="shared" si="58"/>
        <v>9.9000000000000008E-3</v>
      </c>
      <c r="C294" s="79" t="str">
        <f t="shared" si="59"/>
        <v/>
      </c>
      <c r="D294" s="69">
        <f t="shared" si="56"/>
        <v>8.9600000000000009E-3</v>
      </c>
      <c r="E294" s="69">
        <f t="shared" si="60"/>
        <v>7.4666666666666675E-4</v>
      </c>
      <c r="F294" s="70">
        <f t="shared" si="61"/>
        <v>23</v>
      </c>
      <c r="G294" s="70">
        <f t="shared" si="62"/>
        <v>274</v>
      </c>
      <c r="H294" s="74">
        <f t="shared" si="65"/>
        <v>245.26875992624065</v>
      </c>
      <c r="I294" s="74">
        <f t="shared" si="66"/>
        <v>15.420620322482856</v>
      </c>
      <c r="J294" s="74">
        <f t="shared" si="63"/>
        <v>229.8481396037578</v>
      </c>
      <c r="K294" s="74">
        <f t="shared" si="64"/>
        <v>20422.768363721494</v>
      </c>
      <c r="L294" s="71">
        <f t="shared" si="67"/>
        <v>86</v>
      </c>
      <c r="M294" s="80"/>
      <c r="N294" s="81"/>
      <c r="O294" s="72" t="str">
        <f t="shared" si="68"/>
        <v/>
      </c>
      <c r="P294" s="70" t="str">
        <f t="shared" si="69"/>
        <v/>
      </c>
    </row>
    <row r="295" spans="1:16" s="28" customFormat="1" x14ac:dyDescent="0.2">
      <c r="A295" s="79">
        <f t="shared" si="57"/>
        <v>-9.3999999999999997E-4</v>
      </c>
      <c r="B295" s="79">
        <f t="shared" si="58"/>
        <v>9.9000000000000008E-3</v>
      </c>
      <c r="C295" s="79" t="str">
        <f t="shared" si="59"/>
        <v/>
      </c>
      <c r="D295" s="69">
        <f t="shared" si="56"/>
        <v>8.9600000000000009E-3</v>
      </c>
      <c r="E295" s="69">
        <f t="shared" si="60"/>
        <v>7.4666666666666675E-4</v>
      </c>
      <c r="F295" s="70">
        <f t="shared" si="61"/>
        <v>23</v>
      </c>
      <c r="G295" s="70">
        <f t="shared" si="62"/>
        <v>275</v>
      </c>
      <c r="H295" s="74">
        <f t="shared" si="65"/>
        <v>245.26875992624062</v>
      </c>
      <c r="I295" s="74">
        <f t="shared" si="66"/>
        <v>15.249000378245384</v>
      </c>
      <c r="J295" s="74">
        <f t="shared" si="63"/>
        <v>230.01975954799525</v>
      </c>
      <c r="K295" s="74">
        <f t="shared" si="64"/>
        <v>20192.748604173499</v>
      </c>
      <c r="L295" s="71">
        <f t="shared" si="67"/>
        <v>85</v>
      </c>
      <c r="M295" s="80"/>
      <c r="N295" s="81"/>
      <c r="O295" s="72" t="str">
        <f t="shared" si="68"/>
        <v/>
      </c>
      <c r="P295" s="70" t="str">
        <f t="shared" si="69"/>
        <v/>
      </c>
    </row>
    <row r="296" spans="1:16" s="28" customFormat="1" x14ac:dyDescent="0.2">
      <c r="A296" s="79">
        <f t="shared" si="57"/>
        <v>-9.3999999999999997E-4</v>
      </c>
      <c r="B296" s="79">
        <f t="shared" si="58"/>
        <v>9.9000000000000008E-3</v>
      </c>
      <c r="C296" s="79" t="str">
        <f t="shared" si="59"/>
        <v/>
      </c>
      <c r="D296" s="69">
        <f t="shared" si="56"/>
        <v>8.9600000000000009E-3</v>
      </c>
      <c r="E296" s="69">
        <f t="shared" si="60"/>
        <v>7.4666666666666675E-4</v>
      </c>
      <c r="F296" s="70">
        <f t="shared" si="61"/>
        <v>23</v>
      </c>
      <c r="G296" s="70">
        <f t="shared" si="62"/>
        <v>276</v>
      </c>
      <c r="H296" s="74">
        <f t="shared" si="65"/>
        <v>245.26875992624062</v>
      </c>
      <c r="I296" s="74">
        <f t="shared" si="66"/>
        <v>15.077252291116213</v>
      </c>
      <c r="J296" s="74">
        <f t="shared" si="63"/>
        <v>230.1915076351244</v>
      </c>
      <c r="K296" s="74">
        <f t="shared" si="64"/>
        <v>19962.557096538374</v>
      </c>
      <c r="L296" s="71">
        <f t="shared" si="67"/>
        <v>84</v>
      </c>
      <c r="M296" s="80"/>
      <c r="N296" s="81"/>
      <c r="O296" s="72" t="str">
        <f t="shared" si="68"/>
        <v/>
      </c>
      <c r="P296" s="70" t="str">
        <f t="shared" si="69"/>
        <v/>
      </c>
    </row>
    <row r="297" spans="1:16" s="28" customFormat="1" x14ac:dyDescent="0.2">
      <c r="A297" s="79">
        <f t="shared" si="57"/>
        <v>-9.3999999999999997E-4</v>
      </c>
      <c r="B297" s="79">
        <f t="shared" si="58"/>
        <v>9.9000000000000008E-3</v>
      </c>
      <c r="C297" s="79" t="str">
        <f t="shared" si="59"/>
        <v/>
      </c>
      <c r="D297" s="69">
        <f t="shared" si="56"/>
        <v>8.9600000000000009E-3</v>
      </c>
      <c r="E297" s="69">
        <f t="shared" si="60"/>
        <v>7.4666666666666675E-4</v>
      </c>
      <c r="F297" s="70">
        <f t="shared" si="61"/>
        <v>24</v>
      </c>
      <c r="G297" s="70">
        <f t="shared" si="62"/>
        <v>277</v>
      </c>
      <c r="H297" s="74">
        <f t="shared" si="65"/>
        <v>245.26875992624065</v>
      </c>
      <c r="I297" s="74">
        <f t="shared" si="66"/>
        <v>14.90537596541532</v>
      </c>
      <c r="J297" s="74">
        <f t="shared" si="63"/>
        <v>230.36338396082533</v>
      </c>
      <c r="K297" s="74">
        <f t="shared" si="64"/>
        <v>19732.193712577548</v>
      </c>
      <c r="L297" s="71">
        <f t="shared" si="67"/>
        <v>83</v>
      </c>
      <c r="M297" s="80"/>
      <c r="N297" s="81"/>
      <c r="O297" s="72" t="str">
        <f t="shared" si="68"/>
        <v/>
      </c>
      <c r="P297" s="70" t="str">
        <f t="shared" si="69"/>
        <v/>
      </c>
    </row>
    <row r="298" spans="1:16" s="28" customFormat="1" x14ac:dyDescent="0.2">
      <c r="A298" s="79">
        <f t="shared" si="57"/>
        <v>-9.3999999999999997E-4</v>
      </c>
      <c r="B298" s="79">
        <f t="shared" si="58"/>
        <v>9.9000000000000008E-3</v>
      </c>
      <c r="C298" s="79" t="str">
        <f t="shared" si="59"/>
        <v/>
      </c>
      <c r="D298" s="69">
        <f t="shared" si="56"/>
        <v>8.9600000000000009E-3</v>
      </c>
      <c r="E298" s="69">
        <f t="shared" si="60"/>
        <v>7.4666666666666675E-4</v>
      </c>
      <c r="F298" s="70">
        <f t="shared" si="61"/>
        <v>24</v>
      </c>
      <c r="G298" s="70">
        <f t="shared" si="62"/>
        <v>278</v>
      </c>
      <c r="H298" s="74">
        <f t="shared" si="65"/>
        <v>245.26875992624065</v>
      </c>
      <c r="I298" s="74">
        <f t="shared" si="66"/>
        <v>14.733371305391238</v>
      </c>
      <c r="J298" s="74">
        <f t="shared" si="63"/>
        <v>230.5353886208494</v>
      </c>
      <c r="K298" s="74">
        <f t="shared" si="64"/>
        <v>19501.658323956697</v>
      </c>
      <c r="L298" s="71">
        <f t="shared" si="67"/>
        <v>82</v>
      </c>
      <c r="M298" s="80"/>
      <c r="N298" s="81"/>
      <c r="O298" s="72" t="str">
        <f t="shared" si="68"/>
        <v/>
      </c>
      <c r="P298" s="70" t="str">
        <f t="shared" si="69"/>
        <v/>
      </c>
    </row>
    <row r="299" spans="1:16" s="28" customFormat="1" x14ac:dyDescent="0.2">
      <c r="A299" s="79">
        <f t="shared" si="57"/>
        <v>-9.3999999999999997E-4</v>
      </c>
      <c r="B299" s="79">
        <f t="shared" si="58"/>
        <v>9.9000000000000008E-3</v>
      </c>
      <c r="C299" s="79" t="str">
        <f t="shared" si="59"/>
        <v/>
      </c>
      <c r="D299" s="69">
        <f t="shared" si="56"/>
        <v>8.9600000000000009E-3</v>
      </c>
      <c r="E299" s="69">
        <f t="shared" si="60"/>
        <v>7.4666666666666675E-4</v>
      </c>
      <c r="F299" s="70">
        <f t="shared" si="61"/>
        <v>24</v>
      </c>
      <c r="G299" s="70">
        <f t="shared" si="62"/>
        <v>279</v>
      </c>
      <c r="H299" s="74">
        <f t="shared" si="65"/>
        <v>245.26875992624062</v>
      </c>
      <c r="I299" s="74">
        <f t="shared" si="66"/>
        <v>14.561238215221001</v>
      </c>
      <c r="J299" s="74">
        <f t="shared" si="63"/>
        <v>230.70752171101961</v>
      </c>
      <c r="K299" s="74">
        <f t="shared" si="64"/>
        <v>19270.950802245676</v>
      </c>
      <c r="L299" s="71">
        <f t="shared" si="67"/>
        <v>81</v>
      </c>
      <c r="M299" s="80"/>
      <c r="N299" s="81"/>
      <c r="O299" s="72" t="str">
        <f t="shared" si="68"/>
        <v/>
      </c>
      <c r="P299" s="70" t="str">
        <f t="shared" si="69"/>
        <v/>
      </c>
    </row>
    <row r="300" spans="1:16" s="28" customFormat="1" x14ac:dyDescent="0.2">
      <c r="A300" s="79">
        <f t="shared" si="57"/>
        <v>-9.3999999999999997E-4</v>
      </c>
      <c r="B300" s="79">
        <f t="shared" si="58"/>
        <v>9.9000000000000008E-3</v>
      </c>
      <c r="C300" s="79" t="str">
        <f t="shared" si="59"/>
        <v/>
      </c>
      <c r="D300" s="69">
        <f t="shared" si="56"/>
        <v>8.9600000000000009E-3</v>
      </c>
      <c r="E300" s="69">
        <f t="shared" si="60"/>
        <v>7.4666666666666675E-4</v>
      </c>
      <c r="F300" s="70">
        <f t="shared" si="61"/>
        <v>24</v>
      </c>
      <c r="G300" s="70">
        <f t="shared" si="62"/>
        <v>280</v>
      </c>
      <c r="H300" s="74">
        <f t="shared" si="65"/>
        <v>245.26875992624062</v>
      </c>
      <c r="I300" s="74">
        <f t="shared" si="66"/>
        <v>14.388976599010107</v>
      </c>
      <c r="J300" s="74">
        <f t="shared" si="63"/>
        <v>230.87978332723051</v>
      </c>
      <c r="K300" s="74">
        <f t="shared" si="64"/>
        <v>19040.071018918446</v>
      </c>
      <c r="L300" s="71">
        <f t="shared" si="67"/>
        <v>80</v>
      </c>
      <c r="M300" s="80"/>
      <c r="N300" s="81"/>
      <c r="O300" s="72" t="str">
        <f t="shared" si="68"/>
        <v/>
      </c>
      <c r="P300" s="70" t="str">
        <f t="shared" si="69"/>
        <v/>
      </c>
    </row>
    <row r="301" spans="1:16" s="28" customFormat="1" x14ac:dyDescent="0.2">
      <c r="A301" s="79">
        <f t="shared" si="57"/>
        <v>-9.3999999999999997E-4</v>
      </c>
      <c r="B301" s="79">
        <f t="shared" si="58"/>
        <v>9.9000000000000008E-3</v>
      </c>
      <c r="C301" s="79" t="str">
        <f t="shared" si="59"/>
        <v/>
      </c>
      <c r="D301" s="69">
        <f t="shared" si="56"/>
        <v>8.9600000000000009E-3</v>
      </c>
      <c r="E301" s="69">
        <f t="shared" si="60"/>
        <v>7.4666666666666675E-4</v>
      </c>
      <c r="F301" s="70">
        <f t="shared" si="61"/>
        <v>24</v>
      </c>
      <c r="G301" s="70">
        <f t="shared" si="62"/>
        <v>281</v>
      </c>
      <c r="H301" s="74">
        <f t="shared" si="65"/>
        <v>245.26875992624062</v>
      </c>
      <c r="I301" s="74">
        <f t="shared" si="66"/>
        <v>14.216586360792441</v>
      </c>
      <c r="J301" s="74">
        <f t="shared" si="63"/>
        <v>231.05217356544819</v>
      </c>
      <c r="K301" s="74">
        <f t="shared" si="64"/>
        <v>18809.018845352999</v>
      </c>
      <c r="L301" s="71">
        <f t="shared" si="67"/>
        <v>79</v>
      </c>
      <c r="M301" s="80"/>
      <c r="N301" s="81"/>
      <c r="O301" s="72" t="str">
        <f t="shared" si="68"/>
        <v/>
      </c>
      <c r="P301" s="70" t="str">
        <f t="shared" si="69"/>
        <v/>
      </c>
    </row>
    <row r="302" spans="1:16" s="28" customFormat="1" x14ac:dyDescent="0.2">
      <c r="A302" s="79">
        <f t="shared" si="57"/>
        <v>-9.3999999999999997E-4</v>
      </c>
      <c r="B302" s="79">
        <f t="shared" si="58"/>
        <v>9.9000000000000008E-3</v>
      </c>
      <c r="C302" s="79" t="str">
        <f t="shared" si="59"/>
        <v/>
      </c>
      <c r="D302" s="69">
        <f t="shared" si="56"/>
        <v>8.9600000000000009E-3</v>
      </c>
      <c r="E302" s="69">
        <f t="shared" si="60"/>
        <v>7.4666666666666675E-4</v>
      </c>
      <c r="F302" s="70">
        <f t="shared" si="61"/>
        <v>24</v>
      </c>
      <c r="G302" s="70">
        <f t="shared" si="62"/>
        <v>282</v>
      </c>
      <c r="H302" s="74">
        <f t="shared" si="65"/>
        <v>245.26875992624062</v>
      </c>
      <c r="I302" s="74">
        <f t="shared" si="66"/>
        <v>14.04406740453024</v>
      </c>
      <c r="J302" s="74">
        <f t="shared" si="63"/>
        <v>231.22469252171038</v>
      </c>
      <c r="K302" s="74">
        <f t="shared" si="64"/>
        <v>18577.794152831288</v>
      </c>
      <c r="L302" s="71">
        <f t="shared" si="67"/>
        <v>78</v>
      </c>
      <c r="M302" s="80"/>
      <c r="N302" s="81"/>
      <c r="O302" s="72" t="str">
        <f t="shared" si="68"/>
        <v/>
      </c>
      <c r="P302" s="70" t="str">
        <f t="shared" si="69"/>
        <v/>
      </c>
    </row>
    <row r="303" spans="1:16" s="28" customFormat="1" x14ac:dyDescent="0.2">
      <c r="A303" s="79">
        <f t="shared" si="57"/>
        <v>-9.3999999999999997E-4</v>
      </c>
      <c r="B303" s="79">
        <f t="shared" si="58"/>
        <v>9.9000000000000008E-3</v>
      </c>
      <c r="C303" s="79" t="str">
        <f t="shared" si="59"/>
        <v/>
      </c>
      <c r="D303" s="69">
        <f t="shared" si="56"/>
        <v>8.9600000000000009E-3</v>
      </c>
      <c r="E303" s="69">
        <f t="shared" si="60"/>
        <v>7.4666666666666675E-4</v>
      </c>
      <c r="F303" s="70">
        <f t="shared" si="61"/>
        <v>24</v>
      </c>
      <c r="G303" s="70">
        <f t="shared" si="62"/>
        <v>283</v>
      </c>
      <c r="H303" s="74">
        <f t="shared" si="65"/>
        <v>245.26875992624062</v>
      </c>
      <c r="I303" s="74">
        <f t="shared" si="66"/>
        <v>13.87141963411403</v>
      </c>
      <c r="J303" s="74">
        <f t="shared" si="63"/>
        <v>231.39734029212659</v>
      </c>
      <c r="K303" s="74">
        <f t="shared" si="64"/>
        <v>18346.396812539162</v>
      </c>
      <c r="L303" s="71">
        <f t="shared" si="67"/>
        <v>77</v>
      </c>
      <c r="M303" s="80"/>
      <c r="N303" s="81"/>
      <c r="O303" s="72" t="str">
        <f t="shared" si="68"/>
        <v/>
      </c>
      <c r="P303" s="70" t="str">
        <f t="shared" si="69"/>
        <v/>
      </c>
    </row>
    <row r="304" spans="1:16" s="28" customFormat="1" x14ac:dyDescent="0.2">
      <c r="A304" s="79">
        <f t="shared" si="57"/>
        <v>-9.3999999999999997E-4</v>
      </c>
      <c r="B304" s="79">
        <f t="shared" si="58"/>
        <v>9.9000000000000008E-3</v>
      </c>
      <c r="C304" s="79" t="str">
        <f t="shared" si="59"/>
        <v/>
      </c>
      <c r="D304" s="69">
        <f t="shared" si="56"/>
        <v>8.9600000000000009E-3</v>
      </c>
      <c r="E304" s="69">
        <f t="shared" si="60"/>
        <v>7.4666666666666675E-4</v>
      </c>
      <c r="F304" s="70">
        <f t="shared" si="61"/>
        <v>24</v>
      </c>
      <c r="G304" s="70">
        <f t="shared" si="62"/>
        <v>284</v>
      </c>
      <c r="H304" s="74">
        <f t="shared" si="65"/>
        <v>245.26875992624065</v>
      </c>
      <c r="I304" s="74">
        <f t="shared" si="66"/>
        <v>13.698642953362576</v>
      </c>
      <c r="J304" s="74">
        <f t="shared" si="63"/>
        <v>231.57011697287808</v>
      </c>
      <c r="K304" s="74">
        <f t="shared" si="64"/>
        <v>18114.826695566284</v>
      </c>
      <c r="L304" s="71">
        <f t="shared" si="67"/>
        <v>76</v>
      </c>
      <c r="M304" s="80"/>
      <c r="N304" s="81"/>
      <c r="O304" s="72" t="str">
        <f t="shared" si="68"/>
        <v/>
      </c>
      <c r="P304" s="70" t="str">
        <f t="shared" si="69"/>
        <v/>
      </c>
    </row>
    <row r="305" spans="1:16" s="28" customFormat="1" x14ac:dyDescent="0.2">
      <c r="A305" s="79">
        <f t="shared" si="57"/>
        <v>-9.3999999999999997E-4</v>
      </c>
      <c r="B305" s="79">
        <f t="shared" si="58"/>
        <v>9.9000000000000008E-3</v>
      </c>
      <c r="C305" s="79" t="str">
        <f t="shared" si="59"/>
        <v/>
      </c>
      <c r="D305" s="69">
        <f t="shared" si="56"/>
        <v>8.9600000000000009E-3</v>
      </c>
      <c r="E305" s="69">
        <f t="shared" si="60"/>
        <v>7.4666666666666675E-4</v>
      </c>
      <c r="F305" s="70">
        <f t="shared" si="61"/>
        <v>24</v>
      </c>
      <c r="G305" s="70">
        <f t="shared" si="62"/>
        <v>285</v>
      </c>
      <c r="H305" s="74">
        <f t="shared" si="65"/>
        <v>245.26875992624065</v>
      </c>
      <c r="I305" s="74">
        <f t="shared" si="66"/>
        <v>13.525737266022826</v>
      </c>
      <c r="J305" s="74">
        <f t="shared" si="63"/>
        <v>231.74302266021783</v>
      </c>
      <c r="K305" s="74">
        <f t="shared" si="64"/>
        <v>17883.083672906065</v>
      </c>
      <c r="L305" s="71">
        <f t="shared" si="67"/>
        <v>75</v>
      </c>
      <c r="M305" s="80"/>
      <c r="N305" s="81"/>
      <c r="O305" s="72" t="str">
        <f t="shared" si="68"/>
        <v/>
      </c>
      <c r="P305" s="70" t="str">
        <f t="shared" si="69"/>
        <v/>
      </c>
    </row>
    <row r="306" spans="1:16" s="28" customFormat="1" x14ac:dyDescent="0.2">
      <c r="A306" s="79">
        <f t="shared" si="57"/>
        <v>-9.3999999999999997E-4</v>
      </c>
      <c r="B306" s="79">
        <f t="shared" si="58"/>
        <v>9.9000000000000008E-3</v>
      </c>
      <c r="C306" s="79" t="str">
        <f t="shared" si="59"/>
        <v/>
      </c>
      <c r="D306" s="69">
        <f t="shared" si="56"/>
        <v>8.9600000000000009E-3</v>
      </c>
      <c r="E306" s="69">
        <f t="shared" si="60"/>
        <v>7.4666666666666675E-4</v>
      </c>
      <c r="F306" s="70">
        <f t="shared" si="61"/>
        <v>24</v>
      </c>
      <c r="G306" s="70">
        <f t="shared" si="62"/>
        <v>286</v>
      </c>
      <c r="H306" s="74">
        <f t="shared" si="65"/>
        <v>245.26875992624062</v>
      </c>
      <c r="I306" s="74">
        <f t="shared" si="66"/>
        <v>13.352702475769863</v>
      </c>
      <c r="J306" s="74">
        <f t="shared" si="63"/>
        <v>231.91605745047076</v>
      </c>
      <c r="K306" s="74">
        <f t="shared" si="64"/>
        <v>17651.167615455593</v>
      </c>
      <c r="L306" s="71">
        <f t="shared" si="67"/>
        <v>74</v>
      </c>
      <c r="M306" s="80"/>
      <c r="N306" s="81"/>
      <c r="O306" s="72" t="str">
        <f t="shared" si="68"/>
        <v/>
      </c>
      <c r="P306" s="70" t="str">
        <f t="shared" si="69"/>
        <v/>
      </c>
    </row>
    <row r="307" spans="1:16" s="28" customFormat="1" x14ac:dyDescent="0.2">
      <c r="A307" s="79">
        <f t="shared" si="57"/>
        <v>-9.3999999999999997E-4</v>
      </c>
      <c r="B307" s="79">
        <f t="shared" si="58"/>
        <v>9.9000000000000008E-3</v>
      </c>
      <c r="C307" s="79" t="str">
        <f t="shared" si="59"/>
        <v/>
      </c>
      <c r="D307" s="69">
        <f t="shared" si="56"/>
        <v>8.9600000000000009E-3</v>
      </c>
      <c r="E307" s="69">
        <f t="shared" si="60"/>
        <v>7.4666666666666675E-4</v>
      </c>
      <c r="F307" s="70">
        <f t="shared" si="61"/>
        <v>24</v>
      </c>
      <c r="G307" s="70">
        <f t="shared" si="62"/>
        <v>287</v>
      </c>
      <c r="H307" s="74">
        <f t="shared" si="65"/>
        <v>245.26875992624062</v>
      </c>
      <c r="I307" s="74">
        <f t="shared" si="66"/>
        <v>13.179538486206845</v>
      </c>
      <c r="J307" s="74">
        <f t="shared" si="63"/>
        <v>232.08922144003378</v>
      </c>
      <c r="K307" s="74">
        <f t="shared" si="64"/>
        <v>17419.07839401556</v>
      </c>
      <c r="L307" s="71">
        <f t="shared" si="67"/>
        <v>73</v>
      </c>
      <c r="M307" s="80"/>
      <c r="N307" s="81"/>
      <c r="O307" s="72" t="str">
        <f t="shared" si="68"/>
        <v/>
      </c>
      <c r="P307" s="70" t="str">
        <f t="shared" si="69"/>
        <v/>
      </c>
    </row>
    <row r="308" spans="1:16" s="28" customFormat="1" x14ac:dyDescent="0.2">
      <c r="A308" s="79">
        <f t="shared" si="57"/>
        <v>-9.3999999999999997E-4</v>
      </c>
      <c r="B308" s="79">
        <f t="shared" si="58"/>
        <v>9.9000000000000008E-3</v>
      </c>
      <c r="C308" s="79" t="str">
        <f t="shared" si="59"/>
        <v/>
      </c>
      <c r="D308" s="69">
        <f t="shared" si="56"/>
        <v>8.9600000000000009E-3</v>
      </c>
      <c r="E308" s="69">
        <f t="shared" si="60"/>
        <v>7.4666666666666675E-4</v>
      </c>
      <c r="F308" s="70">
        <f t="shared" si="61"/>
        <v>24</v>
      </c>
      <c r="G308" s="70">
        <f t="shared" si="62"/>
        <v>288</v>
      </c>
      <c r="H308" s="74">
        <f t="shared" si="65"/>
        <v>245.26875992624062</v>
      </c>
      <c r="I308" s="74">
        <f t="shared" si="66"/>
        <v>13.006245200864953</v>
      </c>
      <c r="J308" s="74">
        <f t="shared" si="63"/>
        <v>232.26251472537567</v>
      </c>
      <c r="K308" s="74">
        <f t="shared" si="64"/>
        <v>17186.815879290185</v>
      </c>
      <c r="L308" s="71">
        <f t="shared" si="67"/>
        <v>72</v>
      </c>
      <c r="M308" s="80"/>
      <c r="N308" s="81"/>
      <c r="O308" s="72" t="str">
        <f t="shared" si="68"/>
        <v/>
      </c>
      <c r="P308" s="70" t="str">
        <f t="shared" si="69"/>
        <v/>
      </c>
    </row>
    <row r="309" spans="1:16" s="28" customFormat="1" x14ac:dyDescent="0.2">
      <c r="A309" s="79">
        <f t="shared" si="57"/>
        <v>-9.3999999999999997E-4</v>
      </c>
      <c r="B309" s="79">
        <f t="shared" si="58"/>
        <v>9.9000000000000008E-3</v>
      </c>
      <c r="C309" s="79" t="str">
        <f t="shared" si="59"/>
        <v/>
      </c>
      <c r="D309" s="69">
        <f t="shared" si="56"/>
        <v>8.9600000000000009E-3</v>
      </c>
      <c r="E309" s="69">
        <f t="shared" si="60"/>
        <v>7.4666666666666675E-4</v>
      </c>
      <c r="F309" s="70">
        <f t="shared" si="61"/>
        <v>25</v>
      </c>
      <c r="G309" s="70">
        <f t="shared" si="62"/>
        <v>289</v>
      </c>
      <c r="H309" s="74">
        <f t="shared" si="65"/>
        <v>245.26875992624062</v>
      </c>
      <c r="I309" s="74">
        <f t="shared" si="66"/>
        <v>12.832822523203339</v>
      </c>
      <c r="J309" s="74">
        <f t="shared" si="63"/>
        <v>232.43593740303729</v>
      </c>
      <c r="K309" s="74">
        <f t="shared" si="64"/>
        <v>16954.379941887149</v>
      </c>
      <c r="L309" s="71">
        <f t="shared" si="67"/>
        <v>71</v>
      </c>
      <c r="M309" s="80"/>
      <c r="N309" s="81"/>
      <c r="O309" s="72" t="str">
        <f t="shared" si="68"/>
        <v/>
      </c>
      <c r="P309" s="70" t="str">
        <f t="shared" si="69"/>
        <v/>
      </c>
    </row>
    <row r="310" spans="1:16" s="28" customFormat="1" x14ac:dyDescent="0.2">
      <c r="A310" s="79">
        <f t="shared" si="57"/>
        <v>-9.3999999999999997E-4</v>
      </c>
      <c r="B310" s="79">
        <f t="shared" si="58"/>
        <v>9.9000000000000008E-3</v>
      </c>
      <c r="C310" s="79" t="str">
        <f t="shared" si="59"/>
        <v/>
      </c>
      <c r="D310" s="69">
        <f t="shared" si="56"/>
        <v>8.9600000000000009E-3</v>
      </c>
      <c r="E310" s="69">
        <f t="shared" si="60"/>
        <v>7.4666666666666675E-4</v>
      </c>
      <c r="F310" s="70">
        <f t="shared" si="61"/>
        <v>25</v>
      </c>
      <c r="G310" s="70">
        <f t="shared" si="62"/>
        <v>290</v>
      </c>
      <c r="H310" s="74">
        <f t="shared" si="65"/>
        <v>245.26875992624065</v>
      </c>
      <c r="I310" s="74">
        <f t="shared" si="66"/>
        <v>12.659270356609072</v>
      </c>
      <c r="J310" s="74">
        <f t="shared" si="63"/>
        <v>232.60948956963156</v>
      </c>
      <c r="K310" s="74">
        <f t="shared" si="64"/>
        <v>16721.770452317516</v>
      </c>
      <c r="L310" s="71">
        <f t="shared" si="67"/>
        <v>70</v>
      </c>
      <c r="M310" s="80"/>
      <c r="N310" s="81"/>
      <c r="O310" s="72" t="str">
        <f t="shared" si="68"/>
        <v/>
      </c>
      <c r="P310" s="70" t="str">
        <f t="shared" si="69"/>
        <v/>
      </c>
    </row>
    <row r="311" spans="1:16" s="28" customFormat="1" x14ac:dyDescent="0.2">
      <c r="A311" s="79">
        <f t="shared" si="57"/>
        <v>-9.3999999999999997E-4</v>
      </c>
      <c r="B311" s="79">
        <f t="shared" si="58"/>
        <v>9.9000000000000008E-3</v>
      </c>
      <c r="C311" s="79" t="str">
        <f t="shared" si="59"/>
        <v/>
      </c>
      <c r="D311" s="69">
        <f t="shared" si="56"/>
        <v>8.9600000000000009E-3</v>
      </c>
      <c r="E311" s="69">
        <f t="shared" si="60"/>
        <v>7.4666666666666675E-4</v>
      </c>
      <c r="F311" s="70">
        <f t="shared" si="61"/>
        <v>25</v>
      </c>
      <c r="G311" s="70">
        <f t="shared" si="62"/>
        <v>291</v>
      </c>
      <c r="H311" s="74">
        <f t="shared" si="65"/>
        <v>245.26875992624062</v>
      </c>
      <c r="I311" s="74">
        <f t="shared" si="66"/>
        <v>12.48558860439708</v>
      </c>
      <c r="J311" s="74">
        <f t="shared" si="63"/>
        <v>232.78317132184355</v>
      </c>
      <c r="K311" s="74">
        <f t="shared" si="64"/>
        <v>16488.987280995672</v>
      </c>
      <c r="L311" s="71">
        <f t="shared" si="67"/>
        <v>69</v>
      </c>
      <c r="M311" s="80"/>
      <c r="N311" s="81"/>
      <c r="O311" s="72" t="str">
        <f t="shared" si="68"/>
        <v/>
      </c>
      <c r="P311" s="70" t="str">
        <f t="shared" si="69"/>
        <v/>
      </c>
    </row>
    <row r="312" spans="1:16" s="28" customFormat="1" x14ac:dyDescent="0.2">
      <c r="A312" s="79">
        <f t="shared" si="57"/>
        <v>-9.3999999999999997E-4</v>
      </c>
      <c r="B312" s="79">
        <f t="shared" si="58"/>
        <v>9.9000000000000008E-3</v>
      </c>
      <c r="C312" s="79" t="str">
        <f t="shared" si="59"/>
        <v/>
      </c>
      <c r="D312" s="69">
        <f t="shared" si="56"/>
        <v>8.9600000000000009E-3</v>
      </c>
      <c r="E312" s="69">
        <f t="shared" si="60"/>
        <v>7.4666666666666675E-4</v>
      </c>
      <c r="F312" s="70">
        <f t="shared" si="61"/>
        <v>25</v>
      </c>
      <c r="G312" s="70">
        <f t="shared" si="62"/>
        <v>292</v>
      </c>
      <c r="H312" s="74">
        <f t="shared" si="65"/>
        <v>245.26875992624062</v>
      </c>
      <c r="I312" s="74">
        <f t="shared" si="66"/>
        <v>12.311777169810103</v>
      </c>
      <c r="J312" s="74">
        <f t="shared" si="63"/>
        <v>232.95698275643051</v>
      </c>
      <c r="K312" s="74">
        <f t="shared" si="64"/>
        <v>16256.030298239242</v>
      </c>
      <c r="L312" s="71">
        <f t="shared" si="67"/>
        <v>68</v>
      </c>
      <c r="M312" s="80"/>
      <c r="N312" s="81"/>
      <c r="O312" s="72" t="str">
        <f t="shared" si="68"/>
        <v/>
      </c>
      <c r="P312" s="70" t="str">
        <f t="shared" si="69"/>
        <v/>
      </c>
    </row>
    <row r="313" spans="1:16" s="28" customFormat="1" x14ac:dyDescent="0.2">
      <c r="A313" s="79">
        <f t="shared" si="57"/>
        <v>-9.3999999999999997E-4</v>
      </c>
      <c r="B313" s="79">
        <f t="shared" si="58"/>
        <v>9.9000000000000008E-3</v>
      </c>
      <c r="C313" s="79" t="str">
        <f t="shared" si="59"/>
        <v/>
      </c>
      <c r="D313" s="69">
        <f t="shared" si="56"/>
        <v>8.9600000000000009E-3</v>
      </c>
      <c r="E313" s="69">
        <f t="shared" si="60"/>
        <v>7.4666666666666675E-4</v>
      </c>
      <c r="F313" s="70">
        <f t="shared" si="61"/>
        <v>25</v>
      </c>
      <c r="G313" s="70">
        <f t="shared" si="62"/>
        <v>293</v>
      </c>
      <c r="H313" s="74">
        <f t="shared" si="65"/>
        <v>245.26875992624065</v>
      </c>
      <c r="I313" s="74">
        <f t="shared" si="66"/>
        <v>12.137835956018636</v>
      </c>
      <c r="J313" s="74">
        <f t="shared" si="63"/>
        <v>233.130923970222</v>
      </c>
      <c r="K313" s="74">
        <f t="shared" si="64"/>
        <v>16022.89937426902</v>
      </c>
      <c r="L313" s="71">
        <f t="shared" si="67"/>
        <v>67</v>
      </c>
      <c r="M313" s="80"/>
      <c r="N313" s="81"/>
      <c r="O313" s="72" t="str">
        <f t="shared" si="68"/>
        <v/>
      </c>
      <c r="P313" s="70" t="str">
        <f t="shared" si="69"/>
        <v/>
      </c>
    </row>
    <row r="314" spans="1:16" s="28" customFormat="1" x14ac:dyDescent="0.2">
      <c r="A314" s="79">
        <f t="shared" si="57"/>
        <v>-9.3999999999999997E-4</v>
      </c>
      <c r="B314" s="79">
        <f t="shared" si="58"/>
        <v>9.9000000000000008E-3</v>
      </c>
      <c r="C314" s="79" t="str">
        <f t="shared" si="59"/>
        <v/>
      </c>
      <c r="D314" s="69">
        <f t="shared" si="56"/>
        <v>8.9600000000000009E-3</v>
      </c>
      <c r="E314" s="69">
        <f t="shared" si="60"/>
        <v>7.4666666666666675E-4</v>
      </c>
      <c r="F314" s="70">
        <f t="shared" si="61"/>
        <v>25</v>
      </c>
      <c r="G314" s="70">
        <f t="shared" si="62"/>
        <v>294</v>
      </c>
      <c r="H314" s="74">
        <f t="shared" si="65"/>
        <v>245.26875992624062</v>
      </c>
      <c r="I314" s="74">
        <f t="shared" si="66"/>
        <v>11.963764866120869</v>
      </c>
      <c r="J314" s="74">
        <f t="shared" si="63"/>
        <v>233.30499506011975</v>
      </c>
      <c r="K314" s="74">
        <f t="shared" si="64"/>
        <v>15789.5943792089</v>
      </c>
      <c r="L314" s="71">
        <f t="shared" si="67"/>
        <v>66</v>
      </c>
      <c r="M314" s="80"/>
      <c r="N314" s="81"/>
      <c r="O314" s="72" t="str">
        <f t="shared" si="68"/>
        <v/>
      </c>
      <c r="P314" s="70" t="str">
        <f t="shared" si="69"/>
        <v/>
      </c>
    </row>
    <row r="315" spans="1:16" s="28" customFormat="1" x14ac:dyDescent="0.2">
      <c r="A315" s="79">
        <f t="shared" si="57"/>
        <v>-9.3999999999999997E-4</v>
      </c>
      <c r="B315" s="79">
        <f t="shared" si="58"/>
        <v>9.9000000000000008E-3</v>
      </c>
      <c r="C315" s="79" t="str">
        <f t="shared" si="59"/>
        <v/>
      </c>
      <c r="D315" s="69">
        <f t="shared" si="56"/>
        <v>8.9600000000000009E-3</v>
      </c>
      <c r="E315" s="69">
        <f t="shared" si="60"/>
        <v>7.4666666666666675E-4</v>
      </c>
      <c r="F315" s="70">
        <f t="shared" si="61"/>
        <v>25</v>
      </c>
      <c r="G315" s="70">
        <f t="shared" si="62"/>
        <v>295</v>
      </c>
      <c r="H315" s="74">
        <f t="shared" si="65"/>
        <v>245.26875992624062</v>
      </c>
      <c r="I315" s="74">
        <f t="shared" si="66"/>
        <v>11.789563803142647</v>
      </c>
      <c r="J315" s="74">
        <f t="shared" si="63"/>
        <v>233.47919612309798</v>
      </c>
      <c r="K315" s="74">
        <f t="shared" si="64"/>
        <v>15556.115183085802</v>
      </c>
      <c r="L315" s="71">
        <f t="shared" si="67"/>
        <v>65</v>
      </c>
      <c r="M315" s="80"/>
      <c r="N315" s="81"/>
      <c r="O315" s="72" t="str">
        <f t="shared" si="68"/>
        <v/>
      </c>
      <c r="P315" s="70" t="str">
        <f t="shared" si="69"/>
        <v/>
      </c>
    </row>
    <row r="316" spans="1:16" s="28" customFormat="1" x14ac:dyDescent="0.2">
      <c r="A316" s="79">
        <f t="shared" si="57"/>
        <v>-9.3999999999999997E-4</v>
      </c>
      <c r="B316" s="79">
        <f t="shared" si="58"/>
        <v>9.9000000000000008E-3</v>
      </c>
      <c r="C316" s="79" t="str">
        <f t="shared" si="59"/>
        <v/>
      </c>
      <c r="D316" s="69">
        <f t="shared" si="56"/>
        <v>8.9600000000000009E-3</v>
      </c>
      <c r="E316" s="69">
        <f t="shared" si="60"/>
        <v>7.4666666666666675E-4</v>
      </c>
      <c r="F316" s="70">
        <f t="shared" si="61"/>
        <v>25</v>
      </c>
      <c r="G316" s="70">
        <f t="shared" si="62"/>
        <v>296</v>
      </c>
      <c r="H316" s="74">
        <f t="shared" si="65"/>
        <v>245.26875992624056</v>
      </c>
      <c r="I316" s="74">
        <f t="shared" si="66"/>
        <v>11.6152326700374</v>
      </c>
      <c r="J316" s="74">
        <f t="shared" si="63"/>
        <v>233.65352725620318</v>
      </c>
      <c r="K316" s="74">
        <f t="shared" si="64"/>
        <v>15322.461655829598</v>
      </c>
      <c r="L316" s="71">
        <f t="shared" si="67"/>
        <v>64</v>
      </c>
      <c r="M316" s="80"/>
      <c r="N316" s="81"/>
      <c r="O316" s="72" t="str">
        <f t="shared" si="68"/>
        <v/>
      </c>
      <c r="P316" s="70" t="str">
        <f t="shared" si="69"/>
        <v/>
      </c>
    </row>
    <row r="317" spans="1:16" s="28" customFormat="1" x14ac:dyDescent="0.2">
      <c r="A317" s="79">
        <f t="shared" si="57"/>
        <v>-9.3999999999999997E-4</v>
      </c>
      <c r="B317" s="79">
        <f t="shared" si="58"/>
        <v>9.9000000000000008E-3</v>
      </c>
      <c r="C317" s="79" t="str">
        <f t="shared" si="59"/>
        <v/>
      </c>
      <c r="D317" s="69">
        <f t="shared" si="56"/>
        <v>8.9600000000000009E-3</v>
      </c>
      <c r="E317" s="69">
        <f t="shared" si="60"/>
        <v>7.4666666666666675E-4</v>
      </c>
      <c r="F317" s="70">
        <f t="shared" si="61"/>
        <v>25</v>
      </c>
      <c r="G317" s="70">
        <f t="shared" si="62"/>
        <v>297</v>
      </c>
      <c r="H317" s="74">
        <f t="shared" si="65"/>
        <v>245.26875992624062</v>
      </c>
      <c r="I317" s="74">
        <f t="shared" si="66"/>
        <v>11.440771369686102</v>
      </c>
      <c r="J317" s="74">
        <f t="shared" si="63"/>
        <v>233.82798855655452</v>
      </c>
      <c r="K317" s="74">
        <f t="shared" si="64"/>
        <v>15088.633667273043</v>
      </c>
      <c r="L317" s="71">
        <f t="shared" si="67"/>
        <v>63</v>
      </c>
      <c r="M317" s="80"/>
      <c r="N317" s="81"/>
      <c r="O317" s="72" t="str">
        <f t="shared" si="68"/>
        <v/>
      </c>
      <c r="P317" s="70" t="str">
        <f t="shared" si="69"/>
        <v/>
      </c>
    </row>
    <row r="318" spans="1:16" s="28" customFormat="1" x14ac:dyDescent="0.2">
      <c r="A318" s="79">
        <f t="shared" si="57"/>
        <v>-9.3999999999999997E-4</v>
      </c>
      <c r="B318" s="79">
        <f t="shared" si="58"/>
        <v>9.9000000000000008E-3</v>
      </c>
      <c r="C318" s="79" t="str">
        <f t="shared" si="59"/>
        <v/>
      </c>
      <c r="D318" s="69">
        <f t="shared" si="56"/>
        <v>8.9600000000000009E-3</v>
      </c>
      <c r="E318" s="69">
        <f t="shared" si="60"/>
        <v>7.4666666666666675E-4</v>
      </c>
      <c r="F318" s="70">
        <f t="shared" si="61"/>
        <v>25</v>
      </c>
      <c r="G318" s="70">
        <f t="shared" si="62"/>
        <v>298</v>
      </c>
      <c r="H318" s="74">
        <f t="shared" si="65"/>
        <v>245.26875992624062</v>
      </c>
      <c r="I318" s="74">
        <f t="shared" si="66"/>
        <v>11.266179804897206</v>
      </c>
      <c r="J318" s="74">
        <f t="shared" si="63"/>
        <v>234.00258012134341</v>
      </c>
      <c r="K318" s="74">
        <f t="shared" si="64"/>
        <v>14854.6310871517</v>
      </c>
      <c r="L318" s="71">
        <f t="shared" si="67"/>
        <v>62</v>
      </c>
      <c r="M318" s="80"/>
      <c r="N318" s="81"/>
      <c r="O318" s="72" t="str">
        <f t="shared" si="68"/>
        <v/>
      </c>
      <c r="P318" s="70" t="str">
        <f t="shared" si="69"/>
        <v/>
      </c>
    </row>
    <row r="319" spans="1:16" s="28" customFormat="1" x14ac:dyDescent="0.2">
      <c r="A319" s="79">
        <f t="shared" si="57"/>
        <v>-9.3999999999999997E-4</v>
      </c>
      <c r="B319" s="79">
        <f t="shared" si="58"/>
        <v>9.9000000000000008E-3</v>
      </c>
      <c r="C319" s="79" t="str">
        <f t="shared" si="59"/>
        <v/>
      </c>
      <c r="D319" s="69">
        <f t="shared" si="56"/>
        <v>8.9600000000000009E-3</v>
      </c>
      <c r="E319" s="69">
        <f t="shared" si="60"/>
        <v>7.4666666666666675E-4</v>
      </c>
      <c r="F319" s="70">
        <f t="shared" si="61"/>
        <v>25</v>
      </c>
      <c r="G319" s="70">
        <f t="shared" si="62"/>
        <v>299</v>
      </c>
      <c r="H319" s="74">
        <f t="shared" si="65"/>
        <v>245.26875992624062</v>
      </c>
      <c r="I319" s="74">
        <f t="shared" si="66"/>
        <v>11.091457878406604</v>
      </c>
      <c r="J319" s="74">
        <f t="shared" si="63"/>
        <v>234.17730204783402</v>
      </c>
      <c r="K319" s="74">
        <f t="shared" si="64"/>
        <v>14620.453785103866</v>
      </c>
      <c r="L319" s="71">
        <f t="shared" si="67"/>
        <v>61</v>
      </c>
      <c r="M319" s="80"/>
      <c r="N319" s="81"/>
      <c r="O319" s="72" t="str">
        <f t="shared" si="68"/>
        <v/>
      </c>
      <c r="P319" s="70" t="str">
        <f t="shared" si="69"/>
        <v/>
      </c>
    </row>
    <row r="320" spans="1:16" s="28" customFormat="1" x14ac:dyDescent="0.2">
      <c r="A320" s="79">
        <f t="shared" si="57"/>
        <v>-9.3999999999999997E-4</v>
      </c>
      <c r="B320" s="79">
        <f t="shared" si="58"/>
        <v>9.9000000000000008E-3</v>
      </c>
      <c r="C320" s="79" t="str">
        <f t="shared" si="59"/>
        <v/>
      </c>
      <c r="D320" s="69">
        <f t="shared" si="56"/>
        <v>8.9600000000000009E-3</v>
      </c>
      <c r="E320" s="69">
        <f t="shared" si="60"/>
        <v>7.4666666666666675E-4</v>
      </c>
      <c r="F320" s="70">
        <f t="shared" si="61"/>
        <v>25</v>
      </c>
      <c r="G320" s="70">
        <f t="shared" si="62"/>
        <v>300</v>
      </c>
      <c r="H320" s="74">
        <f t="shared" si="65"/>
        <v>245.26875992624056</v>
      </c>
      <c r="I320" s="74">
        <f t="shared" si="66"/>
        <v>10.916605492877554</v>
      </c>
      <c r="J320" s="74">
        <f t="shared" si="63"/>
        <v>234.35215443336301</v>
      </c>
      <c r="K320" s="74">
        <f t="shared" si="64"/>
        <v>14386.101630670502</v>
      </c>
      <c r="L320" s="71">
        <f t="shared" si="67"/>
        <v>60</v>
      </c>
      <c r="M320" s="80"/>
      <c r="N320" s="81"/>
      <c r="O320" s="72" t="str">
        <f t="shared" si="68"/>
        <v/>
      </c>
      <c r="P320" s="70" t="str">
        <f t="shared" si="69"/>
        <v/>
      </c>
    </row>
    <row r="321" spans="1:16" s="28" customFormat="1" x14ac:dyDescent="0.2">
      <c r="A321" s="79">
        <f t="shared" si="57"/>
        <v>-9.3999999999999997E-4</v>
      </c>
      <c r="B321" s="79">
        <f t="shared" si="58"/>
        <v>9.9000000000000008E-3</v>
      </c>
      <c r="C321" s="79" t="str">
        <f t="shared" si="59"/>
        <v/>
      </c>
      <c r="D321" s="69">
        <f t="shared" si="56"/>
        <v>8.9600000000000009E-3</v>
      </c>
      <c r="E321" s="69">
        <f t="shared" si="60"/>
        <v>7.4666666666666675E-4</v>
      </c>
      <c r="F321" s="70">
        <f t="shared" si="61"/>
        <v>26</v>
      </c>
      <c r="G321" s="70">
        <f t="shared" si="62"/>
        <v>301</v>
      </c>
      <c r="H321" s="74">
        <f t="shared" si="65"/>
        <v>245.26875992624062</v>
      </c>
      <c r="I321" s="74">
        <f t="shared" si="66"/>
        <v>10.741622550900644</v>
      </c>
      <c r="J321" s="74">
        <f t="shared" si="63"/>
        <v>234.52713737533998</v>
      </c>
      <c r="K321" s="74">
        <f t="shared" si="64"/>
        <v>14151.574493295162</v>
      </c>
      <c r="L321" s="71">
        <f t="shared" si="67"/>
        <v>59</v>
      </c>
      <c r="M321" s="80"/>
      <c r="N321" s="81"/>
      <c r="O321" s="72" t="str">
        <f t="shared" si="68"/>
        <v/>
      </c>
      <c r="P321" s="70" t="str">
        <f t="shared" si="69"/>
        <v/>
      </c>
    </row>
    <row r="322" spans="1:16" s="28" customFormat="1" x14ac:dyDescent="0.2">
      <c r="A322" s="79">
        <f t="shared" si="57"/>
        <v>-9.3999999999999997E-4</v>
      </c>
      <c r="B322" s="79">
        <f t="shared" si="58"/>
        <v>9.9000000000000008E-3</v>
      </c>
      <c r="C322" s="79" t="str">
        <f t="shared" si="59"/>
        <v/>
      </c>
      <c r="D322" s="69">
        <f t="shared" si="56"/>
        <v>8.9600000000000009E-3</v>
      </c>
      <c r="E322" s="69">
        <f t="shared" si="60"/>
        <v>7.4666666666666675E-4</v>
      </c>
      <c r="F322" s="70">
        <f t="shared" si="61"/>
        <v>26</v>
      </c>
      <c r="G322" s="70">
        <f t="shared" si="62"/>
        <v>302</v>
      </c>
      <c r="H322" s="74">
        <f t="shared" si="65"/>
        <v>245.26875992624062</v>
      </c>
      <c r="I322" s="74">
        <f t="shared" si="66"/>
        <v>10.566508954993722</v>
      </c>
      <c r="J322" s="74">
        <f t="shared" si="63"/>
        <v>234.70225097124688</v>
      </c>
      <c r="K322" s="74">
        <f t="shared" si="64"/>
        <v>13916.872242323916</v>
      </c>
      <c r="L322" s="71">
        <f t="shared" si="67"/>
        <v>58</v>
      </c>
      <c r="M322" s="80"/>
      <c r="N322" s="81"/>
      <c r="O322" s="72" t="str">
        <f t="shared" si="68"/>
        <v/>
      </c>
      <c r="P322" s="70" t="str">
        <f t="shared" si="69"/>
        <v/>
      </c>
    </row>
    <row r="323" spans="1:16" s="28" customFormat="1" x14ac:dyDescent="0.2">
      <c r="A323" s="79">
        <f t="shared" si="57"/>
        <v>-9.3999999999999997E-4</v>
      </c>
      <c r="B323" s="79">
        <f t="shared" si="58"/>
        <v>9.9000000000000008E-3</v>
      </c>
      <c r="C323" s="79" t="str">
        <f t="shared" si="59"/>
        <v/>
      </c>
      <c r="D323" s="69">
        <f t="shared" si="56"/>
        <v>8.9600000000000009E-3</v>
      </c>
      <c r="E323" s="69">
        <f t="shared" si="60"/>
        <v>7.4666666666666675E-4</v>
      </c>
      <c r="F323" s="70">
        <f t="shared" si="61"/>
        <v>26</v>
      </c>
      <c r="G323" s="70">
        <f t="shared" si="62"/>
        <v>303</v>
      </c>
      <c r="H323" s="74">
        <f t="shared" si="65"/>
        <v>245.26875992624062</v>
      </c>
      <c r="I323" s="74">
        <f t="shared" si="66"/>
        <v>10.391264607601858</v>
      </c>
      <c r="J323" s="74">
        <f t="shared" si="63"/>
        <v>234.87749531863875</v>
      </c>
      <c r="K323" s="74">
        <f t="shared" si="64"/>
        <v>13681.994747005278</v>
      </c>
      <c r="L323" s="71">
        <f t="shared" si="67"/>
        <v>57</v>
      </c>
      <c r="M323" s="80"/>
      <c r="N323" s="81"/>
      <c r="O323" s="72" t="str">
        <f t="shared" si="68"/>
        <v/>
      </c>
      <c r="P323" s="70" t="str">
        <f t="shared" si="69"/>
        <v/>
      </c>
    </row>
    <row r="324" spans="1:16" s="28" customFormat="1" x14ac:dyDescent="0.2">
      <c r="A324" s="79">
        <f t="shared" si="57"/>
        <v>-9.3999999999999997E-4</v>
      </c>
      <c r="B324" s="79">
        <f t="shared" si="58"/>
        <v>9.9000000000000008E-3</v>
      </c>
      <c r="C324" s="79" t="str">
        <f t="shared" si="59"/>
        <v/>
      </c>
      <c r="D324" s="69">
        <f t="shared" si="56"/>
        <v>8.9600000000000009E-3</v>
      </c>
      <c r="E324" s="69">
        <f t="shared" si="60"/>
        <v>7.4666666666666675E-4</v>
      </c>
      <c r="F324" s="70">
        <f t="shared" si="61"/>
        <v>26</v>
      </c>
      <c r="G324" s="70">
        <f t="shared" si="62"/>
        <v>304</v>
      </c>
      <c r="H324" s="74">
        <f t="shared" si="65"/>
        <v>245.26875992624056</v>
      </c>
      <c r="I324" s="74">
        <f t="shared" si="66"/>
        <v>10.215889411097274</v>
      </c>
      <c r="J324" s="74">
        <f t="shared" si="63"/>
        <v>235.0528705151433</v>
      </c>
      <c r="K324" s="74">
        <f t="shared" si="64"/>
        <v>13446.941876490135</v>
      </c>
      <c r="L324" s="71">
        <f t="shared" si="67"/>
        <v>56</v>
      </c>
      <c r="M324" s="80"/>
      <c r="N324" s="81"/>
      <c r="O324" s="72" t="str">
        <f t="shared" si="68"/>
        <v/>
      </c>
      <c r="P324" s="70" t="str">
        <f t="shared" si="69"/>
        <v/>
      </c>
    </row>
    <row r="325" spans="1:16" s="28" customFormat="1" x14ac:dyDescent="0.2">
      <c r="A325" s="79">
        <f t="shared" si="57"/>
        <v>-9.3999999999999997E-4</v>
      </c>
      <c r="B325" s="79">
        <f t="shared" si="58"/>
        <v>9.9000000000000008E-3</v>
      </c>
      <c r="C325" s="79" t="str">
        <f t="shared" si="59"/>
        <v/>
      </c>
      <c r="D325" s="69">
        <f t="shared" si="56"/>
        <v>8.9600000000000009E-3</v>
      </c>
      <c r="E325" s="69">
        <f t="shared" si="60"/>
        <v>7.4666666666666675E-4</v>
      </c>
      <c r="F325" s="70">
        <f t="shared" si="61"/>
        <v>26</v>
      </c>
      <c r="G325" s="70">
        <f t="shared" si="62"/>
        <v>305</v>
      </c>
      <c r="H325" s="74">
        <f t="shared" si="65"/>
        <v>245.26875992624062</v>
      </c>
      <c r="I325" s="74">
        <f t="shared" si="66"/>
        <v>10.040383267779301</v>
      </c>
      <c r="J325" s="74">
        <f t="shared" si="63"/>
        <v>235.22837665846131</v>
      </c>
      <c r="K325" s="74">
        <f t="shared" si="64"/>
        <v>13211.713499831674</v>
      </c>
      <c r="L325" s="71">
        <f t="shared" si="67"/>
        <v>55</v>
      </c>
      <c r="M325" s="80"/>
      <c r="N325" s="81"/>
      <c r="O325" s="72" t="str">
        <f t="shared" si="68"/>
        <v/>
      </c>
      <c r="P325" s="70" t="str">
        <f t="shared" si="69"/>
        <v/>
      </c>
    </row>
    <row r="326" spans="1:16" s="28" customFormat="1" x14ac:dyDescent="0.2">
      <c r="A326" s="79">
        <f t="shared" si="57"/>
        <v>-9.3999999999999997E-4</v>
      </c>
      <c r="B326" s="79">
        <f t="shared" si="58"/>
        <v>9.9000000000000008E-3</v>
      </c>
      <c r="C326" s="79" t="str">
        <f t="shared" si="59"/>
        <v/>
      </c>
      <c r="D326" s="69">
        <f t="shared" si="56"/>
        <v>8.9600000000000009E-3</v>
      </c>
      <c r="E326" s="69">
        <f t="shared" si="60"/>
        <v>7.4666666666666675E-4</v>
      </c>
      <c r="F326" s="70">
        <f t="shared" si="61"/>
        <v>26</v>
      </c>
      <c r="G326" s="70">
        <f t="shared" si="62"/>
        <v>306</v>
      </c>
      <c r="H326" s="74">
        <f t="shared" si="65"/>
        <v>245.26875992624062</v>
      </c>
      <c r="I326" s="74">
        <f t="shared" si="66"/>
        <v>9.8647460798743172</v>
      </c>
      <c r="J326" s="74">
        <f t="shared" si="63"/>
        <v>235.4040138463663</v>
      </c>
      <c r="K326" s="74">
        <f t="shared" si="64"/>
        <v>12976.309485985308</v>
      </c>
      <c r="L326" s="71">
        <f t="shared" si="67"/>
        <v>54</v>
      </c>
      <c r="M326" s="80"/>
      <c r="N326" s="81"/>
      <c r="O326" s="72" t="str">
        <f t="shared" si="68"/>
        <v/>
      </c>
      <c r="P326" s="70" t="str">
        <f t="shared" si="69"/>
        <v/>
      </c>
    </row>
    <row r="327" spans="1:16" s="28" customFormat="1" x14ac:dyDescent="0.2">
      <c r="A327" s="79">
        <f t="shared" si="57"/>
        <v>-9.3999999999999997E-4</v>
      </c>
      <c r="B327" s="79">
        <f t="shared" si="58"/>
        <v>9.9000000000000008E-3</v>
      </c>
      <c r="C327" s="79" t="str">
        <f t="shared" si="59"/>
        <v/>
      </c>
      <c r="D327" s="69">
        <f t="shared" si="56"/>
        <v>8.9600000000000009E-3</v>
      </c>
      <c r="E327" s="69">
        <f t="shared" si="60"/>
        <v>7.4666666666666675E-4</v>
      </c>
      <c r="F327" s="70">
        <f t="shared" si="61"/>
        <v>26</v>
      </c>
      <c r="G327" s="70">
        <f t="shared" si="62"/>
        <v>307</v>
      </c>
      <c r="H327" s="74">
        <f t="shared" si="65"/>
        <v>245.26875992624065</v>
      </c>
      <c r="I327" s="74">
        <f t="shared" si="66"/>
        <v>9.688977749535697</v>
      </c>
      <c r="J327" s="74">
        <f t="shared" si="63"/>
        <v>235.57978217670495</v>
      </c>
      <c r="K327" s="74">
        <f t="shared" si="64"/>
        <v>12740.729703808604</v>
      </c>
      <c r="L327" s="71">
        <f t="shared" si="67"/>
        <v>53</v>
      </c>
      <c r="M327" s="80"/>
      <c r="N327" s="81"/>
      <c r="O327" s="72" t="str">
        <f t="shared" si="68"/>
        <v/>
      </c>
      <c r="P327" s="70" t="str">
        <f t="shared" si="69"/>
        <v/>
      </c>
    </row>
    <row r="328" spans="1:16" s="28" customFormat="1" x14ac:dyDescent="0.2">
      <c r="A328" s="79">
        <f t="shared" si="57"/>
        <v>-9.3999999999999997E-4</v>
      </c>
      <c r="B328" s="79">
        <f t="shared" si="58"/>
        <v>9.9000000000000008E-3</v>
      </c>
      <c r="C328" s="79" t="str">
        <f t="shared" si="59"/>
        <v/>
      </c>
      <c r="D328" s="69">
        <f t="shared" si="56"/>
        <v>8.9600000000000009E-3</v>
      </c>
      <c r="E328" s="69">
        <f t="shared" si="60"/>
        <v>7.4666666666666675E-4</v>
      </c>
      <c r="F328" s="70">
        <f t="shared" si="61"/>
        <v>26</v>
      </c>
      <c r="G328" s="70">
        <f t="shared" si="62"/>
        <v>308</v>
      </c>
      <c r="H328" s="74">
        <f t="shared" si="65"/>
        <v>245.26875992624062</v>
      </c>
      <c r="I328" s="74">
        <f t="shared" si="66"/>
        <v>9.5130781788437577</v>
      </c>
      <c r="J328" s="74">
        <f t="shared" si="63"/>
        <v>235.75568174739686</v>
      </c>
      <c r="K328" s="74">
        <f t="shared" si="64"/>
        <v>12504.974022061208</v>
      </c>
      <c r="L328" s="71">
        <f t="shared" si="67"/>
        <v>52</v>
      </c>
      <c r="M328" s="80"/>
      <c r="N328" s="81"/>
      <c r="O328" s="72" t="str">
        <f t="shared" si="68"/>
        <v/>
      </c>
      <c r="P328" s="70" t="str">
        <f t="shared" si="69"/>
        <v/>
      </c>
    </row>
    <row r="329" spans="1:16" s="28" customFormat="1" x14ac:dyDescent="0.2">
      <c r="A329" s="79">
        <f t="shared" si="57"/>
        <v>-9.3999999999999997E-4</v>
      </c>
      <c r="B329" s="79">
        <f t="shared" si="58"/>
        <v>9.9000000000000008E-3</v>
      </c>
      <c r="C329" s="79" t="str">
        <f t="shared" si="59"/>
        <v/>
      </c>
      <c r="D329" s="69">
        <f t="shared" si="56"/>
        <v>8.9600000000000009E-3</v>
      </c>
      <c r="E329" s="69">
        <f t="shared" si="60"/>
        <v>7.4666666666666675E-4</v>
      </c>
      <c r="F329" s="70">
        <f t="shared" si="61"/>
        <v>26</v>
      </c>
      <c r="G329" s="70">
        <f t="shared" si="62"/>
        <v>309</v>
      </c>
      <c r="H329" s="74">
        <f t="shared" si="65"/>
        <v>245.26875992624062</v>
      </c>
      <c r="I329" s="74">
        <f t="shared" si="66"/>
        <v>9.3370472698057032</v>
      </c>
      <c r="J329" s="74">
        <f t="shared" si="63"/>
        <v>235.93171265643491</v>
      </c>
      <c r="K329" s="74">
        <f t="shared" si="64"/>
        <v>12269.042309404773</v>
      </c>
      <c r="L329" s="71">
        <f t="shared" si="67"/>
        <v>51</v>
      </c>
      <c r="M329" s="80"/>
      <c r="N329" s="81"/>
      <c r="O329" s="72" t="str">
        <f t="shared" si="68"/>
        <v/>
      </c>
      <c r="P329" s="70" t="str">
        <f t="shared" si="69"/>
        <v/>
      </c>
    </row>
    <row r="330" spans="1:16" s="28" customFormat="1" x14ac:dyDescent="0.2">
      <c r="A330" s="79">
        <f t="shared" si="57"/>
        <v>-9.3999999999999997E-4</v>
      </c>
      <c r="B330" s="79">
        <f t="shared" si="58"/>
        <v>9.9000000000000008E-3</v>
      </c>
      <c r="C330" s="79" t="str">
        <f t="shared" si="59"/>
        <v/>
      </c>
      <c r="D330" s="69">
        <f t="shared" si="56"/>
        <v>8.9600000000000009E-3</v>
      </c>
      <c r="E330" s="69">
        <f t="shared" si="60"/>
        <v>7.4666666666666675E-4</v>
      </c>
      <c r="F330" s="70">
        <f t="shared" si="61"/>
        <v>26</v>
      </c>
      <c r="G330" s="70">
        <f t="shared" si="62"/>
        <v>310</v>
      </c>
      <c r="H330" s="74">
        <f t="shared" si="65"/>
        <v>245.26875992624065</v>
      </c>
      <c r="I330" s="74">
        <f t="shared" si="66"/>
        <v>9.1608849243555639</v>
      </c>
      <c r="J330" s="74">
        <f t="shared" si="63"/>
        <v>236.10787500188508</v>
      </c>
      <c r="K330" s="74">
        <f t="shared" si="64"/>
        <v>12032.934434402887</v>
      </c>
      <c r="L330" s="71">
        <f t="shared" si="67"/>
        <v>50</v>
      </c>
      <c r="M330" s="80"/>
      <c r="N330" s="81"/>
      <c r="O330" s="72" t="str">
        <f t="shared" si="68"/>
        <v/>
      </c>
      <c r="P330" s="70" t="str">
        <f t="shared" si="69"/>
        <v/>
      </c>
    </row>
    <row r="331" spans="1:16" s="28" customFormat="1" x14ac:dyDescent="0.2">
      <c r="A331" s="79">
        <f t="shared" si="57"/>
        <v>-9.3999999999999997E-4</v>
      </c>
      <c r="B331" s="79">
        <f t="shared" si="58"/>
        <v>9.9000000000000008E-3</v>
      </c>
      <c r="C331" s="79" t="str">
        <f t="shared" si="59"/>
        <v/>
      </c>
      <c r="D331" s="69">
        <f t="shared" si="56"/>
        <v>8.9600000000000009E-3</v>
      </c>
      <c r="E331" s="69">
        <f t="shared" si="60"/>
        <v>7.4666666666666675E-4</v>
      </c>
      <c r="F331" s="70">
        <f t="shared" si="61"/>
        <v>26</v>
      </c>
      <c r="G331" s="70">
        <f t="shared" si="62"/>
        <v>311</v>
      </c>
      <c r="H331" s="74">
        <f t="shared" si="65"/>
        <v>245.26875992624062</v>
      </c>
      <c r="I331" s="74">
        <f t="shared" si="66"/>
        <v>8.9845910443541559</v>
      </c>
      <c r="J331" s="74">
        <f t="shared" si="63"/>
        <v>236.28416888188647</v>
      </c>
      <c r="K331" s="74">
        <f t="shared" si="64"/>
        <v>11796.650265521001</v>
      </c>
      <c r="L331" s="71">
        <f t="shared" si="67"/>
        <v>49</v>
      </c>
      <c r="M331" s="80"/>
      <c r="N331" s="81"/>
      <c r="O331" s="72" t="str">
        <f t="shared" si="68"/>
        <v/>
      </c>
      <c r="P331" s="70" t="str">
        <f t="shared" si="69"/>
        <v/>
      </c>
    </row>
    <row r="332" spans="1:16" s="28" customFormat="1" x14ac:dyDescent="0.2">
      <c r="A332" s="79">
        <f t="shared" si="57"/>
        <v>-9.3999999999999997E-4</v>
      </c>
      <c r="B332" s="79">
        <f t="shared" si="58"/>
        <v>9.9000000000000008E-3</v>
      </c>
      <c r="C332" s="79" t="str">
        <f t="shared" si="59"/>
        <v/>
      </c>
      <c r="D332" s="69">
        <f t="shared" si="56"/>
        <v>8.9600000000000009E-3</v>
      </c>
      <c r="E332" s="69">
        <f t="shared" si="60"/>
        <v>7.4666666666666675E-4</v>
      </c>
      <c r="F332" s="70">
        <f t="shared" si="61"/>
        <v>26</v>
      </c>
      <c r="G332" s="70">
        <f t="shared" si="62"/>
        <v>312</v>
      </c>
      <c r="H332" s="74">
        <f t="shared" si="65"/>
        <v>245.26875992624062</v>
      </c>
      <c r="I332" s="74">
        <f t="shared" si="66"/>
        <v>8.8081655315890153</v>
      </c>
      <c r="J332" s="74">
        <f t="shared" si="63"/>
        <v>236.46059439465159</v>
      </c>
      <c r="K332" s="74">
        <f t="shared" si="64"/>
        <v>11560.189671126349</v>
      </c>
      <c r="L332" s="71">
        <f t="shared" si="67"/>
        <v>48</v>
      </c>
      <c r="M332" s="80"/>
      <c r="N332" s="81"/>
      <c r="O332" s="72" t="str">
        <f t="shared" si="68"/>
        <v/>
      </c>
      <c r="P332" s="70" t="str">
        <f t="shared" si="69"/>
        <v/>
      </c>
    </row>
    <row r="333" spans="1:16" s="28" customFormat="1" x14ac:dyDescent="0.2">
      <c r="A333" s="79">
        <f t="shared" si="57"/>
        <v>-9.3999999999999997E-4</v>
      </c>
      <c r="B333" s="79">
        <f t="shared" si="58"/>
        <v>9.9000000000000008E-3</v>
      </c>
      <c r="C333" s="79" t="str">
        <f t="shared" si="59"/>
        <v/>
      </c>
      <c r="D333" s="69">
        <f t="shared" si="56"/>
        <v>8.9600000000000009E-3</v>
      </c>
      <c r="E333" s="69">
        <f t="shared" si="60"/>
        <v>7.4666666666666675E-4</v>
      </c>
      <c r="F333" s="70">
        <f t="shared" si="61"/>
        <v>27</v>
      </c>
      <c r="G333" s="70">
        <f t="shared" si="62"/>
        <v>313</v>
      </c>
      <c r="H333" s="74">
        <f t="shared" si="65"/>
        <v>245.26875992624062</v>
      </c>
      <c r="I333" s="74">
        <f t="shared" si="66"/>
        <v>8.6316082877743412</v>
      </c>
      <c r="J333" s="74">
        <f t="shared" si="63"/>
        <v>236.63715163846626</v>
      </c>
      <c r="K333" s="74">
        <f t="shared" si="64"/>
        <v>11323.552519487883</v>
      </c>
      <c r="L333" s="71">
        <f t="shared" si="67"/>
        <v>47</v>
      </c>
      <c r="M333" s="80"/>
      <c r="N333" s="81"/>
      <c r="O333" s="72" t="str">
        <f t="shared" si="68"/>
        <v/>
      </c>
      <c r="P333" s="70" t="str">
        <f t="shared" si="69"/>
        <v/>
      </c>
    </row>
    <row r="334" spans="1:16" s="28" customFormat="1" x14ac:dyDescent="0.2">
      <c r="A334" s="79">
        <f t="shared" si="57"/>
        <v>-9.3999999999999997E-4</v>
      </c>
      <c r="B334" s="79">
        <f t="shared" si="58"/>
        <v>9.9000000000000008E-3</v>
      </c>
      <c r="C334" s="79" t="str">
        <f t="shared" si="59"/>
        <v/>
      </c>
      <c r="D334" s="69">
        <f t="shared" si="56"/>
        <v>8.9600000000000009E-3</v>
      </c>
      <c r="E334" s="69">
        <f t="shared" si="60"/>
        <v>7.4666666666666675E-4</v>
      </c>
      <c r="F334" s="70">
        <f t="shared" si="61"/>
        <v>27</v>
      </c>
      <c r="G334" s="70">
        <f t="shared" si="62"/>
        <v>314</v>
      </c>
      <c r="H334" s="74">
        <f t="shared" si="65"/>
        <v>245.26875992624065</v>
      </c>
      <c r="I334" s="74">
        <f t="shared" si="66"/>
        <v>8.4549192145509533</v>
      </c>
      <c r="J334" s="74">
        <f t="shared" si="63"/>
        <v>236.81384071168969</v>
      </c>
      <c r="K334" s="74">
        <f t="shared" si="64"/>
        <v>11086.738678776193</v>
      </c>
      <c r="L334" s="71">
        <f t="shared" si="67"/>
        <v>46</v>
      </c>
      <c r="M334" s="80"/>
      <c r="N334" s="81"/>
      <c r="O334" s="72" t="str">
        <f t="shared" si="68"/>
        <v/>
      </c>
      <c r="P334" s="70" t="str">
        <f t="shared" si="69"/>
        <v/>
      </c>
    </row>
    <row r="335" spans="1:16" s="28" customFormat="1" x14ac:dyDescent="0.2">
      <c r="A335" s="79">
        <f t="shared" si="57"/>
        <v>-9.3999999999999997E-4</v>
      </c>
      <c r="B335" s="79">
        <f t="shared" si="58"/>
        <v>9.9000000000000008E-3</v>
      </c>
      <c r="C335" s="79" t="str">
        <f t="shared" si="59"/>
        <v/>
      </c>
      <c r="D335" s="69">
        <f t="shared" si="56"/>
        <v>8.9600000000000009E-3</v>
      </c>
      <c r="E335" s="69">
        <f t="shared" si="60"/>
        <v>7.4666666666666675E-4</v>
      </c>
      <c r="F335" s="70">
        <f t="shared" si="61"/>
        <v>27</v>
      </c>
      <c r="G335" s="70">
        <f t="shared" si="62"/>
        <v>315</v>
      </c>
      <c r="H335" s="74">
        <f t="shared" si="65"/>
        <v>245.26875992624065</v>
      </c>
      <c r="I335" s="74">
        <f t="shared" si="66"/>
        <v>8.278098213486226</v>
      </c>
      <c r="J335" s="74">
        <f t="shared" si="63"/>
        <v>236.99066171275442</v>
      </c>
      <c r="K335" s="74">
        <f t="shared" si="64"/>
        <v>10849.748017063439</v>
      </c>
      <c r="L335" s="71">
        <f t="shared" si="67"/>
        <v>45</v>
      </c>
      <c r="M335" s="80"/>
      <c r="N335" s="81"/>
      <c r="O335" s="72" t="str">
        <f t="shared" si="68"/>
        <v/>
      </c>
      <c r="P335" s="70" t="str">
        <f t="shared" si="69"/>
        <v/>
      </c>
    </row>
    <row r="336" spans="1:16" s="28" customFormat="1" x14ac:dyDescent="0.2">
      <c r="A336" s="79">
        <f t="shared" si="57"/>
        <v>-9.3999999999999997E-4</v>
      </c>
      <c r="B336" s="79">
        <f t="shared" si="58"/>
        <v>9.9000000000000008E-3</v>
      </c>
      <c r="C336" s="79" t="str">
        <f t="shared" si="59"/>
        <v/>
      </c>
      <c r="D336" s="69">
        <f t="shared" si="56"/>
        <v>8.9600000000000009E-3</v>
      </c>
      <c r="E336" s="69">
        <f t="shared" si="60"/>
        <v>7.4666666666666675E-4</v>
      </c>
      <c r="F336" s="70">
        <f t="shared" si="61"/>
        <v>27</v>
      </c>
      <c r="G336" s="70">
        <f t="shared" si="62"/>
        <v>316</v>
      </c>
      <c r="H336" s="74">
        <f t="shared" si="65"/>
        <v>245.26875992624065</v>
      </c>
      <c r="I336" s="74">
        <f t="shared" si="66"/>
        <v>8.1011451860740351</v>
      </c>
      <c r="J336" s="74">
        <f t="shared" si="63"/>
        <v>237.16761474016661</v>
      </c>
      <c r="K336" s="74">
        <f t="shared" si="64"/>
        <v>10612.580402323272</v>
      </c>
      <c r="L336" s="71">
        <f t="shared" si="67"/>
        <v>44</v>
      </c>
      <c r="M336" s="80"/>
      <c r="N336" s="81"/>
      <c r="O336" s="72" t="str">
        <f t="shared" si="68"/>
        <v/>
      </c>
      <c r="P336" s="70" t="str">
        <f t="shared" si="69"/>
        <v/>
      </c>
    </row>
    <row r="337" spans="1:16" s="28" customFormat="1" x14ac:dyDescent="0.2">
      <c r="A337" s="79">
        <f t="shared" si="57"/>
        <v>-9.3999999999999997E-4</v>
      </c>
      <c r="B337" s="79">
        <f t="shared" si="58"/>
        <v>9.9000000000000008E-3</v>
      </c>
      <c r="C337" s="79" t="str">
        <f t="shared" si="59"/>
        <v/>
      </c>
      <c r="D337" s="69">
        <f t="shared" si="56"/>
        <v>8.9600000000000009E-3</v>
      </c>
      <c r="E337" s="69">
        <f t="shared" si="60"/>
        <v>7.4666666666666675E-4</v>
      </c>
      <c r="F337" s="70">
        <f t="shared" si="61"/>
        <v>27</v>
      </c>
      <c r="G337" s="70">
        <f t="shared" si="62"/>
        <v>317</v>
      </c>
      <c r="H337" s="74">
        <f t="shared" si="65"/>
        <v>245.26875992624056</v>
      </c>
      <c r="I337" s="74">
        <f t="shared" si="66"/>
        <v>7.9240600337347109</v>
      </c>
      <c r="J337" s="74">
        <f t="shared" si="63"/>
        <v>237.34469989250584</v>
      </c>
      <c r="K337" s="74">
        <f t="shared" si="64"/>
        <v>10375.235702430766</v>
      </c>
      <c r="L337" s="71">
        <f t="shared" si="67"/>
        <v>43</v>
      </c>
      <c r="M337" s="80"/>
      <c r="N337" s="81"/>
      <c r="O337" s="72" t="str">
        <f t="shared" si="68"/>
        <v/>
      </c>
      <c r="P337" s="70" t="str">
        <f t="shared" si="69"/>
        <v/>
      </c>
    </row>
    <row r="338" spans="1:16" s="28" customFormat="1" x14ac:dyDescent="0.2">
      <c r="A338" s="79">
        <f t="shared" si="57"/>
        <v>-9.3999999999999997E-4</v>
      </c>
      <c r="B338" s="79">
        <f t="shared" si="58"/>
        <v>9.9000000000000008E-3</v>
      </c>
      <c r="C338" s="79" t="str">
        <f t="shared" si="59"/>
        <v/>
      </c>
      <c r="D338" s="69">
        <f t="shared" si="56"/>
        <v>8.9600000000000009E-3</v>
      </c>
      <c r="E338" s="69">
        <f t="shared" si="60"/>
        <v>7.4666666666666675E-4</v>
      </c>
      <c r="F338" s="70">
        <f t="shared" si="61"/>
        <v>27</v>
      </c>
      <c r="G338" s="70">
        <f t="shared" si="62"/>
        <v>318</v>
      </c>
      <c r="H338" s="74">
        <f t="shared" si="65"/>
        <v>245.26875992624062</v>
      </c>
      <c r="I338" s="74">
        <f t="shared" si="66"/>
        <v>7.7468426578149723</v>
      </c>
      <c r="J338" s="74">
        <f t="shared" si="63"/>
        <v>237.52191726842565</v>
      </c>
      <c r="K338" s="74">
        <f t="shared" si="64"/>
        <v>10137.713785162339</v>
      </c>
      <c r="L338" s="71">
        <f t="shared" si="67"/>
        <v>42</v>
      </c>
      <c r="M338" s="80"/>
      <c r="N338" s="81"/>
      <c r="O338" s="72" t="str">
        <f t="shared" si="68"/>
        <v/>
      </c>
      <c r="P338" s="70" t="str">
        <f t="shared" si="69"/>
        <v/>
      </c>
    </row>
    <row r="339" spans="1:16" s="28" customFormat="1" x14ac:dyDescent="0.2">
      <c r="A339" s="79">
        <f t="shared" si="57"/>
        <v>-9.3999999999999997E-4</v>
      </c>
      <c r="B339" s="79">
        <f t="shared" si="58"/>
        <v>9.9000000000000008E-3</v>
      </c>
      <c r="C339" s="79" t="str">
        <f t="shared" si="59"/>
        <v/>
      </c>
      <c r="D339" s="69">
        <f t="shared" si="56"/>
        <v>8.9600000000000009E-3</v>
      </c>
      <c r="E339" s="69">
        <f t="shared" si="60"/>
        <v>7.4666666666666675E-4</v>
      </c>
      <c r="F339" s="70">
        <f t="shared" si="61"/>
        <v>27</v>
      </c>
      <c r="G339" s="70">
        <f t="shared" si="62"/>
        <v>319</v>
      </c>
      <c r="H339" s="74">
        <f t="shared" si="65"/>
        <v>245.26875992624056</v>
      </c>
      <c r="I339" s="74">
        <f t="shared" si="66"/>
        <v>7.5694929595878806</v>
      </c>
      <c r="J339" s="74">
        <f t="shared" si="63"/>
        <v>237.69926696665269</v>
      </c>
      <c r="K339" s="74">
        <f t="shared" si="64"/>
        <v>9900.0145181956868</v>
      </c>
      <c r="L339" s="71">
        <f t="shared" si="67"/>
        <v>41</v>
      </c>
      <c r="M339" s="80"/>
      <c r="N339" s="81"/>
      <c r="O339" s="72" t="str">
        <f t="shared" si="68"/>
        <v/>
      </c>
      <c r="P339" s="70" t="str">
        <f t="shared" si="69"/>
        <v/>
      </c>
    </row>
    <row r="340" spans="1:16" s="28" customFormat="1" x14ac:dyDescent="0.2">
      <c r="A340" s="79">
        <f t="shared" si="57"/>
        <v>-9.3999999999999997E-4</v>
      </c>
      <c r="B340" s="79">
        <f t="shared" si="58"/>
        <v>9.9000000000000008E-3</v>
      </c>
      <c r="C340" s="79" t="str">
        <f t="shared" si="59"/>
        <v/>
      </c>
      <c r="D340" s="69">
        <f t="shared" si="56"/>
        <v>8.9600000000000009E-3</v>
      </c>
      <c r="E340" s="69">
        <f t="shared" si="60"/>
        <v>7.4666666666666675E-4</v>
      </c>
      <c r="F340" s="70">
        <f t="shared" si="61"/>
        <v>27</v>
      </c>
      <c r="G340" s="70">
        <f t="shared" si="62"/>
        <v>320</v>
      </c>
      <c r="H340" s="74">
        <f t="shared" si="65"/>
        <v>245.26875992624062</v>
      </c>
      <c r="I340" s="74">
        <f t="shared" si="66"/>
        <v>7.3920108402527802</v>
      </c>
      <c r="J340" s="74">
        <f t="shared" si="63"/>
        <v>237.87674908598785</v>
      </c>
      <c r="K340" s="74">
        <f t="shared" si="64"/>
        <v>9662.1377691096986</v>
      </c>
      <c r="L340" s="71">
        <f t="shared" si="67"/>
        <v>40</v>
      </c>
      <c r="M340" s="80"/>
      <c r="N340" s="81"/>
      <c r="O340" s="72" t="str">
        <f t="shared" si="68"/>
        <v/>
      </c>
      <c r="P340" s="70" t="str">
        <f t="shared" si="69"/>
        <v/>
      </c>
    </row>
    <row r="341" spans="1:16" s="28" customFormat="1" x14ac:dyDescent="0.2">
      <c r="A341" s="79">
        <f t="shared" si="57"/>
        <v>-9.3999999999999997E-4</v>
      </c>
      <c r="B341" s="79">
        <f t="shared" si="58"/>
        <v>9.9000000000000008E-3</v>
      </c>
      <c r="C341" s="79" t="str">
        <f t="shared" si="59"/>
        <v/>
      </c>
      <c r="D341" s="69">
        <f t="shared" ref="D341:D404" si="70">IF(AND($B$6="Variable",G341&lt;&gt;""),A341+B341,C341)</f>
        <v>8.9600000000000009E-3</v>
      </c>
      <c r="E341" s="69">
        <f t="shared" si="60"/>
        <v>7.4666666666666675E-4</v>
      </c>
      <c r="F341" s="70">
        <f t="shared" si="61"/>
        <v>27</v>
      </c>
      <c r="G341" s="70">
        <f t="shared" si="62"/>
        <v>321</v>
      </c>
      <c r="H341" s="74">
        <f t="shared" si="65"/>
        <v>245.26875992624062</v>
      </c>
      <c r="I341" s="74">
        <f t="shared" si="66"/>
        <v>7.2143962009352425</v>
      </c>
      <c r="J341" s="74">
        <f t="shared" si="63"/>
        <v>238.05436372530536</v>
      </c>
      <c r="K341" s="74">
        <f t="shared" si="64"/>
        <v>9424.0834053843937</v>
      </c>
      <c r="L341" s="71">
        <f t="shared" si="67"/>
        <v>39</v>
      </c>
      <c r="M341" s="80"/>
      <c r="N341" s="81"/>
      <c r="O341" s="72" t="str">
        <f t="shared" si="68"/>
        <v/>
      </c>
      <c r="P341" s="70" t="str">
        <f t="shared" si="69"/>
        <v/>
      </c>
    </row>
    <row r="342" spans="1:16" s="28" customFormat="1" x14ac:dyDescent="0.2">
      <c r="A342" s="79">
        <f t="shared" ref="A342:A405" si="71">IF(AND(A341&lt;&gt;"",G342&lt;&gt;""),A341,"")</f>
        <v>-9.3999999999999997E-4</v>
      </c>
      <c r="B342" s="79">
        <f t="shared" ref="B342:B405" si="72">IF(AND(B341&lt;&gt;"",G342&lt;&gt;""),B341,"")</f>
        <v>9.9000000000000008E-3</v>
      </c>
      <c r="C342" s="79" t="str">
        <f t="shared" ref="C342:C405" si="73">IF(AND(C341&lt;&gt;"",G342&lt;&gt;""),C341,"")</f>
        <v/>
      </c>
      <c r="D342" s="69">
        <f t="shared" si="70"/>
        <v>8.9600000000000009E-3</v>
      </c>
      <c r="E342" s="69">
        <f t="shared" ref="E342:E405" si="74">IF(G342&lt;&gt;"",D342/12,"")</f>
        <v>7.4666666666666675E-4</v>
      </c>
      <c r="F342" s="70">
        <f t="shared" ref="F342:F405" si="75">IF(G342&lt;&gt;"",INT((G342-1)/12)+1,"")</f>
        <v>27</v>
      </c>
      <c r="G342" s="70">
        <f t="shared" ref="G342:G405" si="76">IF(K341&lt;&gt;"",IF(INT(K341)&gt;0,IF(G341&lt;&gt;"",G341+1,""),""),"")</f>
        <v>322</v>
      </c>
      <c r="H342" s="74">
        <f t="shared" si="65"/>
        <v>245.26875992624062</v>
      </c>
      <c r="I342" s="74">
        <f t="shared" si="66"/>
        <v>7.0366489426870151</v>
      </c>
      <c r="J342" s="74">
        <f t="shared" ref="J342:J405" si="77">IF(G342&lt;&gt;"",H342-I342+M342,"")</f>
        <v>238.23211098355361</v>
      </c>
      <c r="K342" s="74">
        <f t="shared" ref="K342:K405" si="78">IF(G342&lt;&gt;"",K341-J342,"")</f>
        <v>9185.8512944008398</v>
      </c>
      <c r="L342" s="71">
        <f t="shared" si="67"/>
        <v>38</v>
      </c>
      <c r="M342" s="80"/>
      <c r="N342" s="81"/>
      <c r="O342" s="72" t="str">
        <f t="shared" si="68"/>
        <v/>
      </c>
      <c r="P342" s="70" t="str">
        <f t="shared" si="69"/>
        <v/>
      </c>
    </row>
    <row r="343" spans="1:16" s="28" customFormat="1" x14ac:dyDescent="0.2">
      <c r="A343" s="79">
        <f t="shared" si="71"/>
        <v>-9.3999999999999997E-4</v>
      </c>
      <c r="B343" s="79">
        <f t="shared" si="72"/>
        <v>9.9000000000000008E-3</v>
      </c>
      <c r="C343" s="79" t="str">
        <f t="shared" si="73"/>
        <v/>
      </c>
      <c r="D343" s="69">
        <f t="shared" si="70"/>
        <v>8.9600000000000009E-3</v>
      </c>
      <c r="E343" s="69">
        <f t="shared" si="74"/>
        <v>7.4666666666666675E-4</v>
      </c>
      <c r="F343" s="70">
        <f t="shared" si="75"/>
        <v>27</v>
      </c>
      <c r="G343" s="70">
        <f t="shared" si="76"/>
        <v>323</v>
      </c>
      <c r="H343" s="74">
        <f t="shared" ref="H343:H406" si="79">IF(G343&lt;&gt;"",IF(IF(N342&lt;&gt;"PLAZO",PMT(E343,(L342),-K342),H342)&gt;K342,K342+I343,IF(N342&lt;&gt;"PLAZO",PMT(E343,(L342),-K342),H342)),"")</f>
        <v>245.26875992624062</v>
      </c>
      <c r="I343" s="74">
        <f t="shared" ref="I343:I406" si="80">IF(G343&lt;&gt;"",K342*E343,"")</f>
        <v>6.858768966485961</v>
      </c>
      <c r="J343" s="74">
        <f t="shared" si="77"/>
        <v>238.40999095975465</v>
      </c>
      <c r="K343" s="74">
        <f t="shared" si="78"/>
        <v>8947.4413034410845</v>
      </c>
      <c r="L343" s="71">
        <f t="shared" ref="L343:L406" si="81">IF(G343&lt;&gt;"",IF(N343&lt;&gt;"PLAZO",L342-1,INT(NPER(E343,-(H343),K343))+1),"")</f>
        <v>37</v>
      </c>
      <c r="M343" s="80"/>
      <c r="N343" s="81"/>
      <c r="O343" s="72" t="str">
        <f t="shared" ref="O343:O406" si="82">IF(M343&lt;&gt;"",IF(N343="CUOTA",H344-H343,""),"")</f>
        <v/>
      </c>
      <c r="P343" s="70" t="str">
        <f t="shared" ref="P343:P406" si="83">IF(M343&lt;&gt;"",IF(N343="PLAZO",CONCATENATE(L342-L343-1," meses"),""),"")</f>
        <v/>
      </c>
    </row>
    <row r="344" spans="1:16" s="28" customFormat="1" x14ac:dyDescent="0.2">
      <c r="A344" s="79">
        <f t="shared" si="71"/>
        <v>-9.3999999999999997E-4</v>
      </c>
      <c r="B344" s="79">
        <f t="shared" si="72"/>
        <v>9.9000000000000008E-3</v>
      </c>
      <c r="C344" s="79" t="str">
        <f t="shared" si="73"/>
        <v/>
      </c>
      <c r="D344" s="69">
        <f t="shared" si="70"/>
        <v>8.9600000000000009E-3</v>
      </c>
      <c r="E344" s="69">
        <f t="shared" si="74"/>
        <v>7.4666666666666675E-4</v>
      </c>
      <c r="F344" s="70">
        <f t="shared" si="75"/>
        <v>27</v>
      </c>
      <c r="G344" s="70">
        <f t="shared" si="76"/>
        <v>324</v>
      </c>
      <c r="H344" s="74">
        <f t="shared" si="79"/>
        <v>245.26875992624056</v>
      </c>
      <c r="I344" s="74">
        <f t="shared" si="80"/>
        <v>6.6807561732360101</v>
      </c>
      <c r="J344" s="74">
        <f t="shared" si="77"/>
        <v>238.58800375300456</v>
      </c>
      <c r="K344" s="74">
        <f t="shared" si="78"/>
        <v>8708.8532996880804</v>
      </c>
      <c r="L344" s="71">
        <f t="shared" si="81"/>
        <v>36</v>
      </c>
      <c r="M344" s="80"/>
      <c r="N344" s="81"/>
      <c r="O344" s="72" t="str">
        <f t="shared" si="82"/>
        <v/>
      </c>
      <c r="P344" s="70" t="str">
        <f t="shared" si="83"/>
        <v/>
      </c>
    </row>
    <row r="345" spans="1:16" s="28" customFormat="1" x14ac:dyDescent="0.2">
      <c r="A345" s="79">
        <f t="shared" si="71"/>
        <v>-9.3999999999999997E-4</v>
      </c>
      <c r="B345" s="79">
        <f t="shared" si="72"/>
        <v>9.9000000000000008E-3</v>
      </c>
      <c r="C345" s="79" t="str">
        <f t="shared" si="73"/>
        <v/>
      </c>
      <c r="D345" s="69">
        <f t="shared" si="70"/>
        <v>8.9600000000000009E-3</v>
      </c>
      <c r="E345" s="69">
        <f t="shared" si="74"/>
        <v>7.4666666666666675E-4</v>
      </c>
      <c r="F345" s="70">
        <f t="shared" si="75"/>
        <v>28</v>
      </c>
      <c r="G345" s="70">
        <f t="shared" si="76"/>
        <v>325</v>
      </c>
      <c r="H345" s="74">
        <f t="shared" si="79"/>
        <v>245.26875992624056</v>
      </c>
      <c r="I345" s="74">
        <f t="shared" si="80"/>
        <v>6.5026104637671009</v>
      </c>
      <c r="J345" s="74">
        <f t="shared" si="77"/>
        <v>238.76614946247346</v>
      </c>
      <c r="K345" s="74">
        <f t="shared" si="78"/>
        <v>8470.0871502256068</v>
      </c>
      <c r="L345" s="71">
        <f t="shared" si="81"/>
        <v>35</v>
      </c>
      <c r="M345" s="80"/>
      <c r="N345" s="81"/>
      <c r="O345" s="72" t="str">
        <f t="shared" si="82"/>
        <v/>
      </c>
      <c r="P345" s="70" t="str">
        <f t="shared" si="83"/>
        <v/>
      </c>
    </row>
    <row r="346" spans="1:16" s="28" customFormat="1" x14ac:dyDescent="0.2">
      <c r="A346" s="79">
        <f t="shared" si="71"/>
        <v>-9.3999999999999997E-4</v>
      </c>
      <c r="B346" s="79">
        <f t="shared" si="72"/>
        <v>9.9000000000000008E-3</v>
      </c>
      <c r="C346" s="79" t="str">
        <f t="shared" si="73"/>
        <v/>
      </c>
      <c r="D346" s="69">
        <f t="shared" si="70"/>
        <v>8.9600000000000009E-3</v>
      </c>
      <c r="E346" s="69">
        <f t="shared" si="74"/>
        <v>7.4666666666666675E-4</v>
      </c>
      <c r="F346" s="70">
        <f t="shared" si="75"/>
        <v>28</v>
      </c>
      <c r="G346" s="70">
        <f t="shared" si="76"/>
        <v>326</v>
      </c>
      <c r="H346" s="74">
        <f t="shared" si="79"/>
        <v>245.26875992624062</v>
      </c>
      <c r="I346" s="74">
        <f t="shared" si="80"/>
        <v>6.3243317388351201</v>
      </c>
      <c r="J346" s="74">
        <f t="shared" si="77"/>
        <v>238.94442818740549</v>
      </c>
      <c r="K346" s="74">
        <f t="shared" si="78"/>
        <v>8231.1427220382011</v>
      </c>
      <c r="L346" s="71">
        <f t="shared" si="81"/>
        <v>34</v>
      </c>
      <c r="M346" s="80"/>
      <c r="N346" s="81"/>
      <c r="O346" s="72" t="str">
        <f t="shared" si="82"/>
        <v/>
      </c>
      <c r="P346" s="70" t="str">
        <f t="shared" si="83"/>
        <v/>
      </c>
    </row>
    <row r="347" spans="1:16" s="28" customFormat="1" x14ac:dyDescent="0.2">
      <c r="A347" s="79">
        <f t="shared" si="71"/>
        <v>-9.3999999999999997E-4</v>
      </c>
      <c r="B347" s="79">
        <f t="shared" si="72"/>
        <v>9.9000000000000008E-3</v>
      </c>
      <c r="C347" s="79" t="str">
        <f t="shared" si="73"/>
        <v/>
      </c>
      <c r="D347" s="69">
        <f t="shared" si="70"/>
        <v>8.9600000000000009E-3</v>
      </c>
      <c r="E347" s="69">
        <f t="shared" si="74"/>
        <v>7.4666666666666675E-4</v>
      </c>
      <c r="F347" s="70">
        <f t="shared" si="75"/>
        <v>28</v>
      </c>
      <c r="G347" s="70">
        <f t="shared" si="76"/>
        <v>327</v>
      </c>
      <c r="H347" s="74">
        <f t="shared" si="79"/>
        <v>245.26875992624062</v>
      </c>
      <c r="I347" s="74">
        <f t="shared" si="80"/>
        <v>6.1459198991218571</v>
      </c>
      <c r="J347" s="74">
        <f t="shared" si="77"/>
        <v>239.12284002711877</v>
      </c>
      <c r="K347" s="74">
        <f t="shared" si="78"/>
        <v>7992.0198820110827</v>
      </c>
      <c r="L347" s="71">
        <f t="shared" si="81"/>
        <v>33</v>
      </c>
      <c r="M347" s="80"/>
      <c r="N347" s="81"/>
      <c r="O347" s="72" t="str">
        <f t="shared" si="82"/>
        <v/>
      </c>
      <c r="P347" s="70" t="str">
        <f t="shared" si="83"/>
        <v/>
      </c>
    </row>
    <row r="348" spans="1:16" s="28" customFormat="1" x14ac:dyDescent="0.2">
      <c r="A348" s="79">
        <f t="shared" si="71"/>
        <v>-9.3999999999999997E-4</v>
      </c>
      <c r="B348" s="79">
        <f t="shared" si="72"/>
        <v>9.9000000000000008E-3</v>
      </c>
      <c r="C348" s="79" t="str">
        <f t="shared" si="73"/>
        <v/>
      </c>
      <c r="D348" s="69">
        <f t="shared" si="70"/>
        <v>8.9600000000000009E-3</v>
      </c>
      <c r="E348" s="69">
        <f t="shared" si="74"/>
        <v>7.4666666666666675E-4</v>
      </c>
      <c r="F348" s="70">
        <f t="shared" si="75"/>
        <v>28</v>
      </c>
      <c r="G348" s="70">
        <f t="shared" si="76"/>
        <v>328</v>
      </c>
      <c r="H348" s="74">
        <f t="shared" si="79"/>
        <v>245.26875992624056</v>
      </c>
      <c r="I348" s="74">
        <f t="shared" si="80"/>
        <v>5.967374845234942</v>
      </c>
      <c r="J348" s="74">
        <f t="shared" si="77"/>
        <v>239.30138508100563</v>
      </c>
      <c r="K348" s="74">
        <f t="shared" si="78"/>
        <v>7752.718496930077</v>
      </c>
      <c r="L348" s="71">
        <f t="shared" si="81"/>
        <v>32</v>
      </c>
      <c r="M348" s="80"/>
      <c r="N348" s="81"/>
      <c r="O348" s="72" t="str">
        <f t="shared" si="82"/>
        <v/>
      </c>
      <c r="P348" s="70" t="str">
        <f t="shared" si="83"/>
        <v/>
      </c>
    </row>
    <row r="349" spans="1:16" s="28" customFormat="1" x14ac:dyDescent="0.2">
      <c r="A349" s="79">
        <f t="shared" si="71"/>
        <v>-9.3999999999999997E-4</v>
      </c>
      <c r="B349" s="79">
        <f t="shared" si="72"/>
        <v>9.9000000000000008E-3</v>
      </c>
      <c r="C349" s="79" t="str">
        <f t="shared" si="73"/>
        <v/>
      </c>
      <c r="D349" s="69">
        <f t="shared" si="70"/>
        <v>8.9600000000000009E-3</v>
      </c>
      <c r="E349" s="69">
        <f t="shared" si="74"/>
        <v>7.4666666666666675E-4</v>
      </c>
      <c r="F349" s="70">
        <f t="shared" si="75"/>
        <v>28</v>
      </c>
      <c r="G349" s="70">
        <f t="shared" si="76"/>
        <v>329</v>
      </c>
      <c r="H349" s="74">
        <f t="shared" si="79"/>
        <v>245.26875992624056</v>
      </c>
      <c r="I349" s="74">
        <f t="shared" si="80"/>
        <v>5.7886964777077914</v>
      </c>
      <c r="J349" s="74">
        <f t="shared" si="77"/>
        <v>239.48006344853277</v>
      </c>
      <c r="K349" s="74">
        <f t="shared" si="78"/>
        <v>7513.2384334815442</v>
      </c>
      <c r="L349" s="71">
        <f t="shared" si="81"/>
        <v>31</v>
      </c>
      <c r="M349" s="80"/>
      <c r="N349" s="81"/>
      <c r="O349" s="72" t="str">
        <f t="shared" si="82"/>
        <v/>
      </c>
      <c r="P349" s="70" t="str">
        <f t="shared" si="83"/>
        <v/>
      </c>
    </row>
    <row r="350" spans="1:16" s="28" customFormat="1" x14ac:dyDescent="0.2">
      <c r="A350" s="79">
        <f t="shared" si="71"/>
        <v>-9.3999999999999997E-4</v>
      </c>
      <c r="B350" s="79">
        <f t="shared" si="72"/>
        <v>9.9000000000000008E-3</v>
      </c>
      <c r="C350" s="79" t="str">
        <f t="shared" si="73"/>
        <v/>
      </c>
      <c r="D350" s="69">
        <f t="shared" si="70"/>
        <v>8.9600000000000009E-3</v>
      </c>
      <c r="E350" s="69">
        <f t="shared" si="74"/>
        <v>7.4666666666666675E-4</v>
      </c>
      <c r="F350" s="70">
        <f t="shared" si="75"/>
        <v>28</v>
      </c>
      <c r="G350" s="70">
        <f t="shared" si="76"/>
        <v>330</v>
      </c>
      <c r="H350" s="74">
        <f t="shared" si="79"/>
        <v>245.26875992624065</v>
      </c>
      <c r="I350" s="74">
        <f t="shared" si="80"/>
        <v>5.6098846969995533</v>
      </c>
      <c r="J350" s="74">
        <f t="shared" si="77"/>
        <v>239.65887522924109</v>
      </c>
      <c r="K350" s="74">
        <f t="shared" si="78"/>
        <v>7273.5795582523033</v>
      </c>
      <c r="L350" s="71">
        <f t="shared" si="81"/>
        <v>30</v>
      </c>
      <c r="M350" s="80"/>
      <c r="N350" s="81"/>
      <c r="O350" s="72" t="str">
        <f t="shared" si="82"/>
        <v/>
      </c>
      <c r="P350" s="70" t="str">
        <f t="shared" si="83"/>
        <v/>
      </c>
    </row>
    <row r="351" spans="1:16" s="28" customFormat="1" x14ac:dyDescent="0.2">
      <c r="A351" s="79">
        <f t="shared" si="71"/>
        <v>-9.3999999999999997E-4</v>
      </c>
      <c r="B351" s="79">
        <f t="shared" si="72"/>
        <v>9.9000000000000008E-3</v>
      </c>
      <c r="C351" s="79" t="str">
        <f t="shared" si="73"/>
        <v/>
      </c>
      <c r="D351" s="69">
        <f t="shared" si="70"/>
        <v>8.9600000000000009E-3</v>
      </c>
      <c r="E351" s="69">
        <f t="shared" si="74"/>
        <v>7.4666666666666675E-4</v>
      </c>
      <c r="F351" s="70">
        <f t="shared" si="75"/>
        <v>28</v>
      </c>
      <c r="G351" s="70">
        <f t="shared" si="76"/>
        <v>331</v>
      </c>
      <c r="H351" s="74">
        <f t="shared" si="79"/>
        <v>245.26875992624056</v>
      </c>
      <c r="I351" s="74">
        <f t="shared" si="80"/>
        <v>5.4309394034950538</v>
      </c>
      <c r="J351" s="74">
        <f t="shared" si="77"/>
        <v>239.83782052274552</v>
      </c>
      <c r="K351" s="74">
        <f t="shared" si="78"/>
        <v>7033.7417377295578</v>
      </c>
      <c r="L351" s="71">
        <f t="shared" si="81"/>
        <v>29</v>
      </c>
      <c r="M351" s="80"/>
      <c r="N351" s="81"/>
      <c r="O351" s="72" t="str">
        <f t="shared" si="82"/>
        <v/>
      </c>
      <c r="P351" s="70" t="str">
        <f t="shared" si="83"/>
        <v/>
      </c>
    </row>
    <row r="352" spans="1:16" s="28" customFormat="1" x14ac:dyDescent="0.2">
      <c r="A352" s="79">
        <f t="shared" si="71"/>
        <v>-9.3999999999999997E-4</v>
      </c>
      <c r="B352" s="79">
        <f t="shared" si="72"/>
        <v>9.9000000000000008E-3</v>
      </c>
      <c r="C352" s="79" t="str">
        <f t="shared" si="73"/>
        <v/>
      </c>
      <c r="D352" s="69">
        <f t="shared" si="70"/>
        <v>8.9600000000000009E-3</v>
      </c>
      <c r="E352" s="69">
        <f t="shared" si="74"/>
        <v>7.4666666666666675E-4</v>
      </c>
      <c r="F352" s="70">
        <f t="shared" si="75"/>
        <v>28</v>
      </c>
      <c r="G352" s="70">
        <f t="shared" si="76"/>
        <v>332</v>
      </c>
      <c r="H352" s="74">
        <f t="shared" si="79"/>
        <v>245.26875992624062</v>
      </c>
      <c r="I352" s="74">
        <f t="shared" si="80"/>
        <v>5.2518604975047367</v>
      </c>
      <c r="J352" s="74">
        <f t="shared" si="77"/>
        <v>240.01689942873588</v>
      </c>
      <c r="K352" s="74">
        <f t="shared" si="78"/>
        <v>6793.7248383008218</v>
      </c>
      <c r="L352" s="71">
        <f t="shared" si="81"/>
        <v>28</v>
      </c>
      <c r="M352" s="80"/>
      <c r="N352" s="81"/>
      <c r="O352" s="72" t="str">
        <f t="shared" si="82"/>
        <v/>
      </c>
      <c r="P352" s="70" t="str">
        <f t="shared" si="83"/>
        <v/>
      </c>
    </row>
    <row r="353" spans="1:16" s="28" customFormat="1" x14ac:dyDescent="0.2">
      <c r="A353" s="79">
        <f t="shared" si="71"/>
        <v>-9.3999999999999997E-4</v>
      </c>
      <c r="B353" s="79">
        <f t="shared" si="72"/>
        <v>9.9000000000000008E-3</v>
      </c>
      <c r="C353" s="79" t="str">
        <f t="shared" si="73"/>
        <v/>
      </c>
      <c r="D353" s="69">
        <f t="shared" si="70"/>
        <v>8.9600000000000009E-3</v>
      </c>
      <c r="E353" s="69">
        <f t="shared" si="74"/>
        <v>7.4666666666666675E-4</v>
      </c>
      <c r="F353" s="70">
        <f t="shared" si="75"/>
        <v>28</v>
      </c>
      <c r="G353" s="70">
        <f t="shared" si="76"/>
        <v>333</v>
      </c>
      <c r="H353" s="74">
        <f t="shared" si="79"/>
        <v>245.26875992624062</v>
      </c>
      <c r="I353" s="74">
        <f t="shared" si="80"/>
        <v>5.0726478792646139</v>
      </c>
      <c r="J353" s="74">
        <f t="shared" si="77"/>
        <v>240.196112046976</v>
      </c>
      <c r="K353" s="74">
        <f t="shared" si="78"/>
        <v>6553.5287262538459</v>
      </c>
      <c r="L353" s="71">
        <f t="shared" si="81"/>
        <v>27</v>
      </c>
      <c r="M353" s="80"/>
      <c r="N353" s="81"/>
      <c r="O353" s="72" t="str">
        <f t="shared" si="82"/>
        <v/>
      </c>
      <c r="P353" s="70" t="str">
        <f t="shared" si="83"/>
        <v/>
      </c>
    </row>
    <row r="354" spans="1:16" s="28" customFormat="1" x14ac:dyDescent="0.2">
      <c r="A354" s="79">
        <f t="shared" si="71"/>
        <v>-9.3999999999999997E-4</v>
      </c>
      <c r="B354" s="79">
        <f t="shared" si="72"/>
        <v>9.9000000000000008E-3</v>
      </c>
      <c r="C354" s="79" t="str">
        <f t="shared" si="73"/>
        <v/>
      </c>
      <c r="D354" s="69">
        <f t="shared" si="70"/>
        <v>8.9600000000000009E-3</v>
      </c>
      <c r="E354" s="69">
        <f t="shared" si="74"/>
        <v>7.4666666666666675E-4</v>
      </c>
      <c r="F354" s="70">
        <f t="shared" si="75"/>
        <v>28</v>
      </c>
      <c r="G354" s="70">
        <f t="shared" si="76"/>
        <v>334</v>
      </c>
      <c r="H354" s="74">
        <f t="shared" si="79"/>
        <v>245.26875992624062</v>
      </c>
      <c r="I354" s="74">
        <f t="shared" si="80"/>
        <v>4.8933014489362057</v>
      </c>
      <c r="J354" s="74">
        <f t="shared" si="77"/>
        <v>240.37545847730442</v>
      </c>
      <c r="K354" s="74">
        <f t="shared" si="78"/>
        <v>6313.1532677765417</v>
      </c>
      <c r="L354" s="71">
        <f t="shared" si="81"/>
        <v>26</v>
      </c>
      <c r="M354" s="80"/>
      <c r="N354" s="81"/>
      <c r="O354" s="72" t="str">
        <f t="shared" si="82"/>
        <v/>
      </c>
      <c r="P354" s="70" t="str">
        <f t="shared" si="83"/>
        <v/>
      </c>
    </row>
    <row r="355" spans="1:16" s="28" customFormat="1" x14ac:dyDescent="0.2">
      <c r="A355" s="79">
        <f t="shared" si="71"/>
        <v>-9.3999999999999997E-4</v>
      </c>
      <c r="B355" s="79">
        <f t="shared" si="72"/>
        <v>9.9000000000000008E-3</v>
      </c>
      <c r="C355" s="79" t="str">
        <f t="shared" si="73"/>
        <v/>
      </c>
      <c r="D355" s="69">
        <f t="shared" si="70"/>
        <v>8.9600000000000009E-3</v>
      </c>
      <c r="E355" s="69">
        <f t="shared" si="74"/>
        <v>7.4666666666666675E-4</v>
      </c>
      <c r="F355" s="70">
        <f t="shared" si="75"/>
        <v>28</v>
      </c>
      <c r="G355" s="70">
        <f t="shared" si="76"/>
        <v>335</v>
      </c>
      <c r="H355" s="74">
        <f t="shared" si="79"/>
        <v>245.26875992624062</v>
      </c>
      <c r="I355" s="74">
        <f t="shared" si="80"/>
        <v>4.7138211066064848</v>
      </c>
      <c r="J355" s="74">
        <f t="shared" si="77"/>
        <v>240.55493881963415</v>
      </c>
      <c r="K355" s="74">
        <f t="shared" si="78"/>
        <v>6072.5983289569076</v>
      </c>
      <c r="L355" s="71">
        <f t="shared" si="81"/>
        <v>25</v>
      </c>
      <c r="M355" s="80"/>
      <c r="N355" s="81"/>
      <c r="O355" s="72" t="str">
        <f t="shared" si="82"/>
        <v/>
      </c>
      <c r="P355" s="70" t="str">
        <f t="shared" si="83"/>
        <v/>
      </c>
    </row>
    <row r="356" spans="1:16" s="28" customFormat="1" x14ac:dyDescent="0.2">
      <c r="A356" s="79">
        <f t="shared" si="71"/>
        <v>-9.3999999999999997E-4</v>
      </c>
      <c r="B356" s="79">
        <f t="shared" si="72"/>
        <v>9.9000000000000008E-3</v>
      </c>
      <c r="C356" s="79" t="str">
        <f t="shared" si="73"/>
        <v/>
      </c>
      <c r="D356" s="69">
        <f t="shared" si="70"/>
        <v>8.9600000000000009E-3</v>
      </c>
      <c r="E356" s="69">
        <f t="shared" si="74"/>
        <v>7.4666666666666675E-4</v>
      </c>
      <c r="F356" s="70">
        <f t="shared" si="75"/>
        <v>28</v>
      </c>
      <c r="G356" s="70">
        <f t="shared" si="76"/>
        <v>336</v>
      </c>
      <c r="H356" s="74">
        <f t="shared" si="79"/>
        <v>245.26875992624062</v>
      </c>
      <c r="I356" s="74">
        <f t="shared" si="80"/>
        <v>4.5342067522878251</v>
      </c>
      <c r="J356" s="74">
        <f t="shared" si="77"/>
        <v>240.7345531739528</v>
      </c>
      <c r="K356" s="74">
        <f t="shared" si="78"/>
        <v>5831.8637757829547</v>
      </c>
      <c r="L356" s="71">
        <f t="shared" si="81"/>
        <v>24</v>
      </c>
      <c r="M356" s="80"/>
      <c r="N356" s="81"/>
      <c r="O356" s="72" t="str">
        <f t="shared" si="82"/>
        <v/>
      </c>
      <c r="P356" s="70" t="str">
        <f t="shared" si="83"/>
        <v/>
      </c>
    </row>
    <row r="357" spans="1:16" s="28" customFormat="1" x14ac:dyDescent="0.2">
      <c r="A357" s="79">
        <f t="shared" si="71"/>
        <v>-9.3999999999999997E-4</v>
      </c>
      <c r="B357" s="79">
        <f t="shared" si="72"/>
        <v>9.9000000000000008E-3</v>
      </c>
      <c r="C357" s="79" t="str">
        <f t="shared" si="73"/>
        <v/>
      </c>
      <c r="D357" s="69">
        <f t="shared" si="70"/>
        <v>8.9600000000000009E-3</v>
      </c>
      <c r="E357" s="69">
        <f t="shared" si="74"/>
        <v>7.4666666666666675E-4</v>
      </c>
      <c r="F357" s="70">
        <f t="shared" si="75"/>
        <v>29</v>
      </c>
      <c r="G357" s="70">
        <f t="shared" si="76"/>
        <v>337</v>
      </c>
      <c r="H357" s="74">
        <f t="shared" si="79"/>
        <v>245.26875992624062</v>
      </c>
      <c r="I357" s="74">
        <f t="shared" si="80"/>
        <v>4.3544582859179402</v>
      </c>
      <c r="J357" s="74">
        <f t="shared" si="77"/>
        <v>240.91430164032269</v>
      </c>
      <c r="K357" s="74">
        <f t="shared" si="78"/>
        <v>5590.9494741426324</v>
      </c>
      <c r="L357" s="71">
        <f t="shared" si="81"/>
        <v>23</v>
      </c>
      <c r="M357" s="80"/>
      <c r="N357" s="81"/>
      <c r="O357" s="72" t="str">
        <f t="shared" si="82"/>
        <v/>
      </c>
      <c r="P357" s="70" t="str">
        <f t="shared" si="83"/>
        <v/>
      </c>
    </row>
    <row r="358" spans="1:16" s="28" customFormat="1" x14ac:dyDescent="0.2">
      <c r="A358" s="79">
        <f t="shared" si="71"/>
        <v>-9.3999999999999997E-4</v>
      </c>
      <c r="B358" s="79">
        <f t="shared" si="72"/>
        <v>9.9000000000000008E-3</v>
      </c>
      <c r="C358" s="79" t="str">
        <f t="shared" si="73"/>
        <v/>
      </c>
      <c r="D358" s="69">
        <f t="shared" si="70"/>
        <v>8.9600000000000009E-3</v>
      </c>
      <c r="E358" s="69">
        <f t="shared" si="74"/>
        <v>7.4666666666666675E-4</v>
      </c>
      <c r="F358" s="70">
        <f t="shared" si="75"/>
        <v>29</v>
      </c>
      <c r="G358" s="70">
        <f t="shared" si="76"/>
        <v>338</v>
      </c>
      <c r="H358" s="74">
        <f t="shared" si="79"/>
        <v>245.26875992624065</v>
      </c>
      <c r="I358" s="74">
        <f t="shared" si="80"/>
        <v>4.1745756073598326</v>
      </c>
      <c r="J358" s="74">
        <f t="shared" si="77"/>
        <v>241.09418431888082</v>
      </c>
      <c r="K358" s="74">
        <f t="shared" si="78"/>
        <v>5349.8552898237513</v>
      </c>
      <c r="L358" s="71">
        <f t="shared" si="81"/>
        <v>22</v>
      </c>
      <c r="M358" s="80"/>
      <c r="N358" s="81"/>
      <c r="O358" s="72" t="str">
        <f t="shared" si="82"/>
        <v/>
      </c>
      <c r="P358" s="70" t="str">
        <f t="shared" si="83"/>
        <v/>
      </c>
    </row>
    <row r="359" spans="1:16" s="28" customFormat="1" x14ac:dyDescent="0.2">
      <c r="A359" s="79">
        <f t="shared" si="71"/>
        <v>-9.3999999999999997E-4</v>
      </c>
      <c r="B359" s="79">
        <f t="shared" si="72"/>
        <v>9.9000000000000008E-3</v>
      </c>
      <c r="C359" s="79" t="str">
        <f t="shared" si="73"/>
        <v/>
      </c>
      <c r="D359" s="69">
        <f t="shared" si="70"/>
        <v>8.9600000000000009E-3</v>
      </c>
      <c r="E359" s="69">
        <f t="shared" si="74"/>
        <v>7.4666666666666675E-4</v>
      </c>
      <c r="F359" s="70">
        <f t="shared" si="75"/>
        <v>29</v>
      </c>
      <c r="G359" s="70">
        <f t="shared" si="76"/>
        <v>339</v>
      </c>
      <c r="H359" s="74">
        <f t="shared" si="79"/>
        <v>245.26875992624053</v>
      </c>
      <c r="I359" s="74">
        <f t="shared" si="80"/>
        <v>3.9945586164017346</v>
      </c>
      <c r="J359" s="74">
        <f t="shared" si="77"/>
        <v>241.27420130983879</v>
      </c>
      <c r="K359" s="74">
        <f t="shared" si="78"/>
        <v>5108.5810885139126</v>
      </c>
      <c r="L359" s="71">
        <f t="shared" si="81"/>
        <v>21</v>
      </c>
      <c r="M359" s="80"/>
      <c r="N359" s="81"/>
      <c r="O359" s="72" t="str">
        <f t="shared" si="82"/>
        <v/>
      </c>
      <c r="P359" s="70" t="str">
        <f t="shared" si="83"/>
        <v/>
      </c>
    </row>
    <row r="360" spans="1:16" s="28" customFormat="1" x14ac:dyDescent="0.2">
      <c r="A360" s="79">
        <f t="shared" si="71"/>
        <v>-9.3999999999999997E-4</v>
      </c>
      <c r="B360" s="79">
        <f t="shared" si="72"/>
        <v>9.9000000000000008E-3</v>
      </c>
      <c r="C360" s="79" t="str">
        <f t="shared" si="73"/>
        <v/>
      </c>
      <c r="D360" s="69">
        <f t="shared" si="70"/>
        <v>8.9600000000000009E-3</v>
      </c>
      <c r="E360" s="69">
        <f t="shared" si="74"/>
        <v>7.4666666666666675E-4</v>
      </c>
      <c r="F360" s="70">
        <f t="shared" si="75"/>
        <v>29</v>
      </c>
      <c r="G360" s="70">
        <f t="shared" si="76"/>
        <v>340</v>
      </c>
      <c r="H360" s="74">
        <f t="shared" si="79"/>
        <v>245.26875992624062</v>
      </c>
      <c r="I360" s="74">
        <f t="shared" si="80"/>
        <v>3.8144072127570552</v>
      </c>
      <c r="J360" s="74">
        <f t="shared" si="77"/>
        <v>241.45435271348356</v>
      </c>
      <c r="K360" s="74">
        <f t="shared" si="78"/>
        <v>4867.1267358004288</v>
      </c>
      <c r="L360" s="71">
        <f t="shared" si="81"/>
        <v>20</v>
      </c>
      <c r="M360" s="80"/>
      <c r="N360" s="81"/>
      <c r="O360" s="72" t="str">
        <f t="shared" si="82"/>
        <v/>
      </c>
      <c r="P360" s="70" t="str">
        <f t="shared" si="83"/>
        <v/>
      </c>
    </row>
    <row r="361" spans="1:16" s="28" customFormat="1" x14ac:dyDescent="0.2">
      <c r="A361" s="79">
        <f t="shared" si="71"/>
        <v>-9.3999999999999997E-4</v>
      </c>
      <c r="B361" s="79">
        <f t="shared" si="72"/>
        <v>9.9000000000000008E-3</v>
      </c>
      <c r="C361" s="79" t="str">
        <f t="shared" si="73"/>
        <v/>
      </c>
      <c r="D361" s="69">
        <f t="shared" si="70"/>
        <v>8.9600000000000009E-3</v>
      </c>
      <c r="E361" s="69">
        <f t="shared" si="74"/>
        <v>7.4666666666666675E-4</v>
      </c>
      <c r="F361" s="70">
        <f t="shared" si="75"/>
        <v>29</v>
      </c>
      <c r="G361" s="70">
        <f t="shared" si="76"/>
        <v>341</v>
      </c>
      <c r="H361" s="74">
        <f t="shared" si="79"/>
        <v>245.26875992624062</v>
      </c>
      <c r="I361" s="74">
        <f t="shared" si="80"/>
        <v>3.6341212960643205</v>
      </c>
      <c r="J361" s="74">
        <f t="shared" si="77"/>
        <v>241.63463863017631</v>
      </c>
      <c r="K361" s="74">
        <f t="shared" si="78"/>
        <v>4625.4920971702522</v>
      </c>
      <c r="L361" s="71">
        <f t="shared" si="81"/>
        <v>19</v>
      </c>
      <c r="M361" s="80"/>
      <c r="N361" s="81"/>
      <c r="O361" s="72" t="str">
        <f t="shared" si="82"/>
        <v/>
      </c>
      <c r="P361" s="70" t="str">
        <f t="shared" si="83"/>
        <v/>
      </c>
    </row>
    <row r="362" spans="1:16" s="28" customFormat="1" x14ac:dyDescent="0.2">
      <c r="A362" s="79">
        <f t="shared" si="71"/>
        <v>-9.3999999999999997E-4</v>
      </c>
      <c r="B362" s="79">
        <f t="shared" si="72"/>
        <v>9.9000000000000008E-3</v>
      </c>
      <c r="C362" s="79" t="str">
        <f t="shared" si="73"/>
        <v/>
      </c>
      <c r="D362" s="69">
        <f t="shared" si="70"/>
        <v>8.9600000000000009E-3</v>
      </c>
      <c r="E362" s="69">
        <f t="shared" si="74"/>
        <v>7.4666666666666675E-4</v>
      </c>
      <c r="F362" s="70">
        <f t="shared" si="75"/>
        <v>29</v>
      </c>
      <c r="G362" s="70">
        <f t="shared" si="76"/>
        <v>342</v>
      </c>
      <c r="H362" s="74">
        <f t="shared" si="79"/>
        <v>245.26875992624056</v>
      </c>
      <c r="I362" s="74">
        <f t="shared" si="80"/>
        <v>3.4537007658871222</v>
      </c>
      <c r="J362" s="74">
        <f t="shared" si="77"/>
        <v>241.81505916035343</v>
      </c>
      <c r="K362" s="74">
        <f t="shared" si="78"/>
        <v>4383.6770380098988</v>
      </c>
      <c r="L362" s="71">
        <f t="shared" si="81"/>
        <v>18</v>
      </c>
      <c r="M362" s="80"/>
      <c r="N362" s="81"/>
      <c r="O362" s="72" t="str">
        <f t="shared" si="82"/>
        <v/>
      </c>
      <c r="P362" s="70" t="str">
        <f t="shared" si="83"/>
        <v/>
      </c>
    </row>
    <row r="363" spans="1:16" s="28" customFormat="1" x14ac:dyDescent="0.2">
      <c r="A363" s="79">
        <f t="shared" si="71"/>
        <v>-9.3999999999999997E-4</v>
      </c>
      <c r="B363" s="79">
        <f t="shared" si="72"/>
        <v>9.9000000000000008E-3</v>
      </c>
      <c r="C363" s="79" t="str">
        <f t="shared" si="73"/>
        <v/>
      </c>
      <c r="D363" s="69">
        <f t="shared" si="70"/>
        <v>8.9600000000000009E-3</v>
      </c>
      <c r="E363" s="69">
        <f t="shared" si="74"/>
        <v>7.4666666666666675E-4</v>
      </c>
      <c r="F363" s="70">
        <f t="shared" si="75"/>
        <v>29</v>
      </c>
      <c r="G363" s="70">
        <f t="shared" si="76"/>
        <v>343</v>
      </c>
      <c r="H363" s="74">
        <f t="shared" si="79"/>
        <v>245.26875992624056</v>
      </c>
      <c r="I363" s="74">
        <f t="shared" si="80"/>
        <v>3.2731455217140581</v>
      </c>
      <c r="J363" s="74">
        <f t="shared" si="77"/>
        <v>241.99561440452649</v>
      </c>
      <c r="K363" s="74">
        <f t="shared" si="78"/>
        <v>4141.6814236053724</v>
      </c>
      <c r="L363" s="71">
        <f t="shared" si="81"/>
        <v>17</v>
      </c>
      <c r="M363" s="80"/>
      <c r="N363" s="81"/>
      <c r="O363" s="72" t="str">
        <f t="shared" si="82"/>
        <v/>
      </c>
      <c r="P363" s="70" t="str">
        <f t="shared" si="83"/>
        <v/>
      </c>
    </row>
    <row r="364" spans="1:16" s="28" customFormat="1" x14ac:dyDescent="0.2">
      <c r="A364" s="79">
        <f t="shared" si="71"/>
        <v>-9.3999999999999997E-4</v>
      </c>
      <c r="B364" s="79">
        <f t="shared" si="72"/>
        <v>9.9000000000000008E-3</v>
      </c>
      <c r="C364" s="79" t="str">
        <f t="shared" si="73"/>
        <v/>
      </c>
      <c r="D364" s="69">
        <f t="shared" si="70"/>
        <v>8.9600000000000009E-3</v>
      </c>
      <c r="E364" s="69">
        <f t="shared" si="74"/>
        <v>7.4666666666666675E-4</v>
      </c>
      <c r="F364" s="70">
        <f t="shared" si="75"/>
        <v>29</v>
      </c>
      <c r="G364" s="70">
        <f t="shared" si="76"/>
        <v>344</v>
      </c>
      <c r="H364" s="74">
        <f t="shared" si="79"/>
        <v>245.26875992624056</v>
      </c>
      <c r="I364" s="74">
        <f t="shared" si="80"/>
        <v>3.0924554629586782</v>
      </c>
      <c r="J364" s="74">
        <f t="shared" si="77"/>
        <v>242.17630446328189</v>
      </c>
      <c r="K364" s="74">
        <f t="shared" si="78"/>
        <v>3899.5051191420907</v>
      </c>
      <c r="L364" s="71">
        <f t="shared" si="81"/>
        <v>16</v>
      </c>
      <c r="M364" s="80"/>
      <c r="N364" s="81"/>
      <c r="O364" s="72" t="str">
        <f t="shared" si="82"/>
        <v/>
      </c>
      <c r="P364" s="70" t="str">
        <f t="shared" si="83"/>
        <v/>
      </c>
    </row>
    <row r="365" spans="1:16" s="28" customFormat="1" x14ac:dyDescent="0.2">
      <c r="A365" s="79">
        <f t="shared" si="71"/>
        <v>-9.3999999999999997E-4</v>
      </c>
      <c r="B365" s="79">
        <f t="shared" si="72"/>
        <v>9.9000000000000008E-3</v>
      </c>
      <c r="C365" s="79" t="str">
        <f t="shared" si="73"/>
        <v/>
      </c>
      <c r="D365" s="69">
        <f t="shared" si="70"/>
        <v>8.9600000000000009E-3</v>
      </c>
      <c r="E365" s="69">
        <f t="shared" si="74"/>
        <v>7.4666666666666675E-4</v>
      </c>
      <c r="F365" s="70">
        <f t="shared" si="75"/>
        <v>29</v>
      </c>
      <c r="G365" s="70">
        <f t="shared" si="76"/>
        <v>345</v>
      </c>
      <c r="H365" s="74">
        <f t="shared" si="79"/>
        <v>245.26875992624056</v>
      </c>
      <c r="I365" s="74">
        <f t="shared" si="80"/>
        <v>2.9116304889594282</v>
      </c>
      <c r="J365" s="74">
        <f t="shared" si="77"/>
        <v>242.35712943728115</v>
      </c>
      <c r="K365" s="74">
        <f t="shared" si="78"/>
        <v>3657.1479897048098</v>
      </c>
      <c r="L365" s="71">
        <f t="shared" si="81"/>
        <v>15</v>
      </c>
      <c r="M365" s="80"/>
      <c r="N365" s="81"/>
      <c r="O365" s="72" t="str">
        <f t="shared" si="82"/>
        <v/>
      </c>
      <c r="P365" s="70" t="str">
        <f t="shared" si="83"/>
        <v/>
      </c>
    </row>
    <row r="366" spans="1:16" s="28" customFormat="1" x14ac:dyDescent="0.2">
      <c r="A366" s="79">
        <f t="shared" si="71"/>
        <v>-9.3999999999999997E-4</v>
      </c>
      <c r="B366" s="79">
        <f t="shared" si="72"/>
        <v>9.9000000000000008E-3</v>
      </c>
      <c r="C366" s="79" t="str">
        <f t="shared" si="73"/>
        <v/>
      </c>
      <c r="D366" s="69">
        <f t="shared" si="70"/>
        <v>8.9600000000000009E-3</v>
      </c>
      <c r="E366" s="69">
        <f t="shared" si="74"/>
        <v>7.4666666666666675E-4</v>
      </c>
      <c r="F366" s="70">
        <f t="shared" si="75"/>
        <v>29</v>
      </c>
      <c r="G366" s="70">
        <f t="shared" si="76"/>
        <v>346</v>
      </c>
      <c r="H366" s="74">
        <f t="shared" si="79"/>
        <v>245.26875992624062</v>
      </c>
      <c r="I366" s="74">
        <f t="shared" si="80"/>
        <v>2.7306704989795918</v>
      </c>
      <c r="J366" s="74">
        <f t="shared" si="77"/>
        <v>242.53808942726101</v>
      </c>
      <c r="K366" s="74">
        <f t="shared" si="78"/>
        <v>3414.6099002775486</v>
      </c>
      <c r="L366" s="71">
        <f t="shared" si="81"/>
        <v>14</v>
      </c>
      <c r="M366" s="80"/>
      <c r="N366" s="81"/>
      <c r="O366" s="72" t="str">
        <f t="shared" si="82"/>
        <v/>
      </c>
      <c r="P366" s="70" t="str">
        <f t="shared" si="83"/>
        <v/>
      </c>
    </row>
    <row r="367" spans="1:16" s="28" customFormat="1" x14ac:dyDescent="0.2">
      <c r="A367" s="79">
        <f t="shared" si="71"/>
        <v>-9.3999999999999997E-4</v>
      </c>
      <c r="B367" s="79">
        <f t="shared" si="72"/>
        <v>9.9000000000000008E-3</v>
      </c>
      <c r="C367" s="79" t="str">
        <f t="shared" si="73"/>
        <v/>
      </c>
      <c r="D367" s="69">
        <f t="shared" si="70"/>
        <v>8.9600000000000009E-3</v>
      </c>
      <c r="E367" s="69">
        <f t="shared" si="74"/>
        <v>7.4666666666666675E-4</v>
      </c>
      <c r="F367" s="70">
        <f t="shared" si="75"/>
        <v>29</v>
      </c>
      <c r="G367" s="70">
        <f t="shared" si="76"/>
        <v>347</v>
      </c>
      <c r="H367" s="74">
        <f t="shared" si="79"/>
        <v>245.26875992624056</v>
      </c>
      <c r="I367" s="74">
        <f t="shared" si="80"/>
        <v>2.5495753922072364</v>
      </c>
      <c r="J367" s="74">
        <f t="shared" si="77"/>
        <v>242.71918453403333</v>
      </c>
      <c r="K367" s="74">
        <f t="shared" si="78"/>
        <v>3171.8907157435151</v>
      </c>
      <c r="L367" s="71">
        <f t="shared" si="81"/>
        <v>13</v>
      </c>
      <c r="M367" s="80"/>
      <c r="N367" s="81"/>
      <c r="O367" s="72" t="str">
        <f t="shared" si="82"/>
        <v/>
      </c>
      <c r="P367" s="70" t="str">
        <f t="shared" si="83"/>
        <v/>
      </c>
    </row>
    <row r="368" spans="1:16" s="28" customFormat="1" x14ac:dyDescent="0.2">
      <c r="A368" s="79">
        <f t="shared" si="71"/>
        <v>-9.3999999999999997E-4</v>
      </c>
      <c r="B368" s="79">
        <f t="shared" si="72"/>
        <v>9.9000000000000008E-3</v>
      </c>
      <c r="C368" s="79" t="str">
        <f t="shared" si="73"/>
        <v/>
      </c>
      <c r="D368" s="69">
        <f t="shared" si="70"/>
        <v>8.9600000000000009E-3</v>
      </c>
      <c r="E368" s="69">
        <f t="shared" si="74"/>
        <v>7.4666666666666675E-4</v>
      </c>
      <c r="F368" s="70">
        <f t="shared" si="75"/>
        <v>29</v>
      </c>
      <c r="G368" s="70">
        <f t="shared" si="76"/>
        <v>348</v>
      </c>
      <c r="H368" s="74">
        <f t="shared" si="79"/>
        <v>245.26875992624056</v>
      </c>
      <c r="I368" s="74">
        <f t="shared" si="80"/>
        <v>2.3683450677551581</v>
      </c>
      <c r="J368" s="74">
        <f t="shared" si="77"/>
        <v>242.90041485848539</v>
      </c>
      <c r="K368" s="74">
        <f t="shared" si="78"/>
        <v>2928.9903008850297</v>
      </c>
      <c r="L368" s="71">
        <f t="shared" si="81"/>
        <v>12</v>
      </c>
      <c r="M368" s="80"/>
      <c r="N368" s="81"/>
      <c r="O368" s="72" t="str">
        <f t="shared" si="82"/>
        <v/>
      </c>
      <c r="P368" s="70" t="str">
        <f t="shared" si="83"/>
        <v/>
      </c>
    </row>
    <row r="369" spans="1:16" s="28" customFormat="1" x14ac:dyDescent="0.2">
      <c r="A369" s="79">
        <f t="shared" si="71"/>
        <v>-9.3999999999999997E-4</v>
      </c>
      <c r="B369" s="79">
        <f t="shared" si="72"/>
        <v>9.9000000000000008E-3</v>
      </c>
      <c r="C369" s="79" t="str">
        <f t="shared" si="73"/>
        <v/>
      </c>
      <c r="D369" s="69">
        <f t="shared" si="70"/>
        <v>8.9600000000000009E-3</v>
      </c>
      <c r="E369" s="69">
        <f t="shared" si="74"/>
        <v>7.4666666666666675E-4</v>
      </c>
      <c r="F369" s="70">
        <f t="shared" si="75"/>
        <v>30</v>
      </c>
      <c r="G369" s="70">
        <f t="shared" si="76"/>
        <v>349</v>
      </c>
      <c r="H369" s="74">
        <f t="shared" si="79"/>
        <v>245.26875992624056</v>
      </c>
      <c r="I369" s="74">
        <f t="shared" si="80"/>
        <v>2.1869794246608225</v>
      </c>
      <c r="J369" s="74">
        <f t="shared" si="77"/>
        <v>243.08178050157974</v>
      </c>
      <c r="K369" s="74">
        <f t="shared" si="78"/>
        <v>2685.9085203834497</v>
      </c>
      <c r="L369" s="71">
        <f t="shared" si="81"/>
        <v>11</v>
      </c>
      <c r="M369" s="80"/>
      <c r="N369" s="81"/>
      <c r="O369" s="72" t="str">
        <f t="shared" si="82"/>
        <v/>
      </c>
      <c r="P369" s="70" t="str">
        <f t="shared" si="83"/>
        <v/>
      </c>
    </row>
    <row r="370" spans="1:16" s="28" customFormat="1" x14ac:dyDescent="0.2">
      <c r="A370" s="79">
        <f t="shared" si="71"/>
        <v>-9.3999999999999997E-4</v>
      </c>
      <c r="B370" s="79">
        <f t="shared" si="72"/>
        <v>9.9000000000000008E-3</v>
      </c>
      <c r="C370" s="79" t="str">
        <f t="shared" si="73"/>
        <v/>
      </c>
      <c r="D370" s="69">
        <f t="shared" si="70"/>
        <v>8.9600000000000009E-3</v>
      </c>
      <c r="E370" s="69">
        <f t="shared" si="74"/>
        <v>7.4666666666666675E-4</v>
      </c>
      <c r="F370" s="70">
        <f t="shared" si="75"/>
        <v>30</v>
      </c>
      <c r="G370" s="70">
        <f t="shared" si="76"/>
        <v>350</v>
      </c>
      <c r="H370" s="74">
        <f t="shared" si="79"/>
        <v>245.26875992624056</v>
      </c>
      <c r="I370" s="74">
        <f t="shared" si="80"/>
        <v>2.0054783618863095</v>
      </c>
      <c r="J370" s="74">
        <f t="shared" si="77"/>
        <v>243.26328156435426</v>
      </c>
      <c r="K370" s="74">
        <f t="shared" si="78"/>
        <v>2442.6452388190955</v>
      </c>
      <c r="L370" s="71">
        <f t="shared" si="81"/>
        <v>10</v>
      </c>
      <c r="M370" s="80"/>
      <c r="N370" s="81"/>
      <c r="O370" s="72" t="str">
        <f t="shared" si="82"/>
        <v/>
      </c>
      <c r="P370" s="70" t="str">
        <f t="shared" si="83"/>
        <v/>
      </c>
    </row>
    <row r="371" spans="1:16" s="28" customFormat="1" x14ac:dyDescent="0.2">
      <c r="A371" s="79">
        <f t="shared" si="71"/>
        <v>-9.3999999999999997E-4</v>
      </c>
      <c r="B371" s="79">
        <f t="shared" si="72"/>
        <v>9.9000000000000008E-3</v>
      </c>
      <c r="C371" s="79" t="str">
        <f t="shared" si="73"/>
        <v/>
      </c>
      <c r="D371" s="69">
        <f t="shared" si="70"/>
        <v>8.9600000000000009E-3</v>
      </c>
      <c r="E371" s="69">
        <f t="shared" si="74"/>
        <v>7.4666666666666675E-4</v>
      </c>
      <c r="F371" s="70">
        <f t="shared" si="75"/>
        <v>30</v>
      </c>
      <c r="G371" s="70">
        <f t="shared" si="76"/>
        <v>351</v>
      </c>
      <c r="H371" s="74">
        <f t="shared" si="79"/>
        <v>245.26875992624056</v>
      </c>
      <c r="I371" s="74">
        <f t="shared" si="80"/>
        <v>1.8238417783182581</v>
      </c>
      <c r="J371" s="74">
        <f t="shared" si="77"/>
        <v>243.44491814792229</v>
      </c>
      <c r="K371" s="74">
        <f t="shared" si="78"/>
        <v>2199.2003206711734</v>
      </c>
      <c r="L371" s="71">
        <f t="shared" si="81"/>
        <v>9</v>
      </c>
      <c r="M371" s="80"/>
      <c r="N371" s="81"/>
      <c r="O371" s="72" t="str">
        <f t="shared" si="82"/>
        <v/>
      </c>
      <c r="P371" s="70" t="str">
        <f t="shared" si="83"/>
        <v/>
      </c>
    </row>
    <row r="372" spans="1:16" s="28" customFormat="1" x14ac:dyDescent="0.2">
      <c r="A372" s="79">
        <f t="shared" si="71"/>
        <v>-9.3999999999999997E-4</v>
      </c>
      <c r="B372" s="79">
        <f t="shared" si="72"/>
        <v>9.9000000000000008E-3</v>
      </c>
      <c r="C372" s="79" t="str">
        <f t="shared" si="73"/>
        <v/>
      </c>
      <c r="D372" s="69">
        <f t="shared" si="70"/>
        <v>8.9600000000000009E-3</v>
      </c>
      <c r="E372" s="69">
        <f t="shared" si="74"/>
        <v>7.4666666666666675E-4</v>
      </c>
      <c r="F372" s="70">
        <f t="shared" si="75"/>
        <v>30</v>
      </c>
      <c r="G372" s="70">
        <f t="shared" si="76"/>
        <v>352</v>
      </c>
      <c r="H372" s="74">
        <f t="shared" si="79"/>
        <v>245.26875992624062</v>
      </c>
      <c r="I372" s="74">
        <f t="shared" si="80"/>
        <v>1.6420695727678096</v>
      </c>
      <c r="J372" s="74">
        <f t="shared" si="77"/>
        <v>243.62669035347281</v>
      </c>
      <c r="K372" s="74">
        <f t="shared" si="78"/>
        <v>1955.5736303177005</v>
      </c>
      <c r="L372" s="71">
        <f t="shared" si="81"/>
        <v>8</v>
      </c>
      <c r="M372" s="80"/>
      <c r="N372" s="81"/>
      <c r="O372" s="72" t="str">
        <f t="shared" si="82"/>
        <v/>
      </c>
      <c r="P372" s="70" t="str">
        <f t="shared" si="83"/>
        <v/>
      </c>
    </row>
    <row r="373" spans="1:16" s="28" customFormat="1" x14ac:dyDescent="0.2">
      <c r="A373" s="79">
        <f t="shared" si="71"/>
        <v>-9.3999999999999997E-4</v>
      </c>
      <c r="B373" s="79">
        <f t="shared" si="72"/>
        <v>9.9000000000000008E-3</v>
      </c>
      <c r="C373" s="79" t="str">
        <f t="shared" si="73"/>
        <v/>
      </c>
      <c r="D373" s="69">
        <f t="shared" si="70"/>
        <v>8.9600000000000009E-3</v>
      </c>
      <c r="E373" s="69">
        <f t="shared" si="74"/>
        <v>7.4666666666666675E-4</v>
      </c>
      <c r="F373" s="70">
        <f t="shared" si="75"/>
        <v>30</v>
      </c>
      <c r="G373" s="70">
        <f t="shared" si="76"/>
        <v>353</v>
      </c>
      <c r="H373" s="74">
        <f t="shared" si="79"/>
        <v>245.26875992624056</v>
      </c>
      <c r="I373" s="74">
        <f t="shared" si="80"/>
        <v>1.4601616439705498</v>
      </c>
      <c r="J373" s="74">
        <f t="shared" si="77"/>
        <v>243.80859828227003</v>
      </c>
      <c r="K373" s="74">
        <f t="shared" si="78"/>
        <v>1711.7650320354305</v>
      </c>
      <c r="L373" s="71">
        <f t="shared" si="81"/>
        <v>7</v>
      </c>
      <c r="M373" s="80"/>
      <c r="N373" s="81"/>
      <c r="O373" s="72" t="str">
        <f t="shared" si="82"/>
        <v/>
      </c>
      <c r="P373" s="70" t="str">
        <f t="shared" si="83"/>
        <v/>
      </c>
    </row>
    <row r="374" spans="1:16" s="28" customFormat="1" x14ac:dyDescent="0.2">
      <c r="A374" s="79">
        <f t="shared" si="71"/>
        <v>-9.3999999999999997E-4</v>
      </c>
      <c r="B374" s="79">
        <f t="shared" si="72"/>
        <v>9.9000000000000008E-3</v>
      </c>
      <c r="C374" s="79" t="str">
        <f t="shared" si="73"/>
        <v/>
      </c>
      <c r="D374" s="69">
        <f t="shared" si="70"/>
        <v>8.9600000000000009E-3</v>
      </c>
      <c r="E374" s="69">
        <f t="shared" si="74"/>
        <v>7.4666666666666675E-4</v>
      </c>
      <c r="F374" s="70">
        <f t="shared" si="75"/>
        <v>30</v>
      </c>
      <c r="G374" s="70">
        <f t="shared" si="76"/>
        <v>354</v>
      </c>
      <c r="H374" s="74">
        <f t="shared" si="79"/>
        <v>245.26875992624056</v>
      </c>
      <c r="I374" s="74">
        <f t="shared" si="80"/>
        <v>1.278117890586455</v>
      </c>
      <c r="J374" s="74">
        <f t="shared" si="77"/>
        <v>243.9906420356541</v>
      </c>
      <c r="K374" s="74">
        <f t="shared" si="78"/>
        <v>1467.7743899997763</v>
      </c>
      <c r="L374" s="71">
        <f t="shared" si="81"/>
        <v>6</v>
      </c>
      <c r="M374" s="80"/>
      <c r="N374" s="81"/>
      <c r="O374" s="72" t="str">
        <f t="shared" si="82"/>
        <v/>
      </c>
      <c r="P374" s="70" t="str">
        <f t="shared" si="83"/>
        <v/>
      </c>
    </row>
    <row r="375" spans="1:16" s="28" customFormat="1" x14ac:dyDescent="0.2">
      <c r="A375" s="79">
        <f t="shared" si="71"/>
        <v>-9.3999999999999997E-4</v>
      </c>
      <c r="B375" s="79">
        <f t="shared" si="72"/>
        <v>9.9000000000000008E-3</v>
      </c>
      <c r="C375" s="79" t="str">
        <f t="shared" si="73"/>
        <v/>
      </c>
      <c r="D375" s="69">
        <f t="shared" si="70"/>
        <v>8.9600000000000009E-3</v>
      </c>
      <c r="E375" s="69">
        <f t="shared" si="74"/>
        <v>7.4666666666666675E-4</v>
      </c>
      <c r="F375" s="70">
        <f t="shared" si="75"/>
        <v>30</v>
      </c>
      <c r="G375" s="70">
        <f t="shared" si="76"/>
        <v>355</v>
      </c>
      <c r="H375" s="74">
        <f t="shared" si="79"/>
        <v>245.26875992624056</v>
      </c>
      <c r="I375" s="74">
        <f t="shared" si="80"/>
        <v>1.095938211199833</v>
      </c>
      <c r="J375" s="74">
        <f t="shared" si="77"/>
        <v>244.17282171504073</v>
      </c>
      <c r="K375" s="74">
        <f t="shared" si="78"/>
        <v>1223.6015682847355</v>
      </c>
      <c r="L375" s="71">
        <f t="shared" si="81"/>
        <v>5</v>
      </c>
      <c r="M375" s="80"/>
      <c r="N375" s="81"/>
      <c r="O375" s="72" t="str">
        <f t="shared" si="82"/>
        <v/>
      </c>
      <c r="P375" s="70" t="str">
        <f t="shared" si="83"/>
        <v/>
      </c>
    </row>
    <row r="376" spans="1:16" s="28" customFormat="1" x14ac:dyDescent="0.2">
      <c r="A376" s="79">
        <f t="shared" si="71"/>
        <v>-9.3999999999999997E-4</v>
      </c>
      <c r="B376" s="79">
        <f t="shared" si="72"/>
        <v>9.9000000000000008E-3</v>
      </c>
      <c r="C376" s="79" t="str">
        <f t="shared" si="73"/>
        <v/>
      </c>
      <c r="D376" s="69">
        <f t="shared" si="70"/>
        <v>8.9600000000000009E-3</v>
      </c>
      <c r="E376" s="69">
        <f t="shared" si="74"/>
        <v>7.4666666666666675E-4</v>
      </c>
      <c r="F376" s="70">
        <f t="shared" si="75"/>
        <v>30</v>
      </c>
      <c r="G376" s="70">
        <f t="shared" si="76"/>
        <v>356</v>
      </c>
      <c r="H376" s="74">
        <f t="shared" si="79"/>
        <v>245.26875992624056</v>
      </c>
      <c r="I376" s="74">
        <f t="shared" si="80"/>
        <v>0.91362250431926928</v>
      </c>
      <c r="J376" s="74">
        <f t="shared" si="77"/>
        <v>244.35513742192128</v>
      </c>
      <c r="K376" s="74">
        <f t="shared" si="78"/>
        <v>979.24643086281424</v>
      </c>
      <c r="L376" s="71">
        <f t="shared" si="81"/>
        <v>4</v>
      </c>
      <c r="M376" s="80"/>
      <c r="N376" s="81"/>
      <c r="O376" s="72" t="str">
        <f t="shared" si="82"/>
        <v/>
      </c>
      <c r="P376" s="70" t="str">
        <f t="shared" si="83"/>
        <v/>
      </c>
    </row>
    <row r="377" spans="1:16" s="28" customFormat="1" x14ac:dyDescent="0.2">
      <c r="A377" s="79">
        <f t="shared" si="71"/>
        <v>-9.3999999999999997E-4</v>
      </c>
      <c r="B377" s="79">
        <f t="shared" si="72"/>
        <v>9.9000000000000008E-3</v>
      </c>
      <c r="C377" s="79" t="str">
        <f t="shared" si="73"/>
        <v/>
      </c>
      <c r="D377" s="69">
        <f t="shared" si="70"/>
        <v>8.9600000000000009E-3</v>
      </c>
      <c r="E377" s="69">
        <f t="shared" si="74"/>
        <v>7.4666666666666675E-4</v>
      </c>
      <c r="F377" s="70">
        <f t="shared" si="75"/>
        <v>30</v>
      </c>
      <c r="G377" s="70">
        <f t="shared" si="76"/>
        <v>357</v>
      </c>
      <c r="H377" s="74">
        <f t="shared" si="79"/>
        <v>245.26875992624053</v>
      </c>
      <c r="I377" s="74">
        <f t="shared" si="80"/>
        <v>0.73117066837756806</v>
      </c>
      <c r="J377" s="74">
        <f t="shared" si="77"/>
        <v>244.53758925786298</v>
      </c>
      <c r="K377" s="74">
        <f t="shared" si="78"/>
        <v>734.7088416049512</v>
      </c>
      <c r="L377" s="71">
        <f t="shared" si="81"/>
        <v>3</v>
      </c>
      <c r="M377" s="80"/>
      <c r="N377" s="81"/>
      <c r="O377" s="72" t="str">
        <f t="shared" si="82"/>
        <v/>
      </c>
      <c r="P377" s="70" t="str">
        <f t="shared" si="83"/>
        <v/>
      </c>
    </row>
    <row r="378" spans="1:16" s="28" customFormat="1" x14ac:dyDescent="0.2">
      <c r="A378" s="79">
        <f t="shared" si="71"/>
        <v>-9.3999999999999997E-4</v>
      </c>
      <c r="B378" s="79">
        <f t="shared" si="72"/>
        <v>9.9000000000000008E-3</v>
      </c>
      <c r="C378" s="79" t="str">
        <f t="shared" si="73"/>
        <v/>
      </c>
      <c r="D378" s="69">
        <f t="shared" si="70"/>
        <v>8.9600000000000009E-3</v>
      </c>
      <c r="E378" s="69">
        <f t="shared" si="74"/>
        <v>7.4666666666666675E-4</v>
      </c>
      <c r="F378" s="70">
        <f t="shared" si="75"/>
        <v>30</v>
      </c>
      <c r="G378" s="70">
        <f t="shared" si="76"/>
        <v>358</v>
      </c>
      <c r="H378" s="74">
        <f t="shared" si="79"/>
        <v>245.26875992624048</v>
      </c>
      <c r="I378" s="74">
        <f t="shared" si="80"/>
        <v>0.54858260173169693</v>
      </c>
      <c r="J378" s="74">
        <f t="shared" si="77"/>
        <v>244.72017732450877</v>
      </c>
      <c r="K378" s="74">
        <f t="shared" si="78"/>
        <v>489.98866428044244</v>
      </c>
      <c r="L378" s="71">
        <f t="shared" si="81"/>
        <v>2</v>
      </c>
      <c r="M378" s="80"/>
      <c r="N378" s="81"/>
      <c r="O378" s="72" t="str">
        <f t="shared" si="82"/>
        <v/>
      </c>
      <c r="P378" s="70" t="str">
        <f t="shared" si="83"/>
        <v/>
      </c>
    </row>
    <row r="379" spans="1:16" s="28" customFormat="1" x14ac:dyDescent="0.2">
      <c r="A379" s="79">
        <f t="shared" si="71"/>
        <v>-9.3999999999999997E-4</v>
      </c>
      <c r="B379" s="79">
        <f t="shared" si="72"/>
        <v>9.9000000000000008E-3</v>
      </c>
      <c r="C379" s="79" t="str">
        <f t="shared" si="73"/>
        <v/>
      </c>
      <c r="D379" s="69">
        <f t="shared" si="70"/>
        <v>8.9600000000000009E-3</v>
      </c>
      <c r="E379" s="69">
        <f t="shared" si="74"/>
        <v>7.4666666666666675E-4</v>
      </c>
      <c r="F379" s="70">
        <f t="shared" si="75"/>
        <v>30</v>
      </c>
      <c r="G379" s="70">
        <f t="shared" si="76"/>
        <v>359</v>
      </c>
      <c r="H379" s="74">
        <f t="shared" si="79"/>
        <v>245.26875992624048</v>
      </c>
      <c r="I379" s="74">
        <f t="shared" si="80"/>
        <v>0.36585820266273039</v>
      </c>
      <c r="J379" s="74">
        <f t="shared" si="77"/>
        <v>244.90290172357774</v>
      </c>
      <c r="K379" s="74">
        <f t="shared" si="78"/>
        <v>245.08576255686469</v>
      </c>
      <c r="L379" s="71">
        <f t="shared" si="81"/>
        <v>1</v>
      </c>
      <c r="M379" s="80"/>
      <c r="N379" s="81"/>
      <c r="O379" s="72" t="str">
        <f t="shared" si="82"/>
        <v/>
      </c>
      <c r="P379" s="70" t="str">
        <f t="shared" si="83"/>
        <v/>
      </c>
    </row>
    <row r="380" spans="1:16" s="28" customFormat="1" x14ac:dyDescent="0.2">
      <c r="A380" s="79">
        <f t="shared" si="71"/>
        <v>-9.3999999999999997E-4</v>
      </c>
      <c r="B380" s="79">
        <f t="shared" si="72"/>
        <v>9.9000000000000008E-3</v>
      </c>
      <c r="C380" s="79" t="str">
        <f t="shared" si="73"/>
        <v/>
      </c>
      <c r="D380" s="69">
        <f t="shared" si="70"/>
        <v>8.9600000000000009E-3</v>
      </c>
      <c r="E380" s="69">
        <f t="shared" si="74"/>
        <v>7.4666666666666675E-4</v>
      </c>
      <c r="F380" s="70">
        <f t="shared" si="75"/>
        <v>30</v>
      </c>
      <c r="G380" s="70">
        <f t="shared" si="76"/>
        <v>360</v>
      </c>
      <c r="H380" s="74">
        <f t="shared" si="79"/>
        <v>245.26875992624048</v>
      </c>
      <c r="I380" s="74">
        <f t="shared" si="80"/>
        <v>0.18299736937579233</v>
      </c>
      <c r="J380" s="74">
        <f t="shared" si="77"/>
        <v>245.08576255686469</v>
      </c>
      <c r="K380" s="74">
        <f t="shared" si="78"/>
        <v>0</v>
      </c>
      <c r="L380" s="71">
        <f t="shared" si="81"/>
        <v>0</v>
      </c>
      <c r="M380" s="80"/>
      <c r="N380" s="81"/>
      <c r="O380" s="72" t="str">
        <f t="shared" si="82"/>
        <v/>
      </c>
      <c r="P380" s="70" t="str">
        <f t="shared" si="83"/>
        <v/>
      </c>
    </row>
    <row r="381" spans="1:16" s="28" customFormat="1" x14ac:dyDescent="0.2">
      <c r="A381" s="79" t="str">
        <f t="shared" si="71"/>
        <v/>
      </c>
      <c r="B381" s="79" t="str">
        <f t="shared" si="72"/>
        <v/>
      </c>
      <c r="C381" s="79" t="str">
        <f t="shared" si="73"/>
        <v/>
      </c>
      <c r="D381" s="69" t="str">
        <f t="shared" si="70"/>
        <v/>
      </c>
      <c r="E381" s="69" t="str">
        <f t="shared" si="74"/>
        <v/>
      </c>
      <c r="F381" s="70" t="str">
        <f t="shared" si="75"/>
        <v/>
      </c>
      <c r="G381" s="70" t="str">
        <f t="shared" si="76"/>
        <v/>
      </c>
      <c r="H381" s="74" t="str">
        <f t="shared" si="79"/>
        <v/>
      </c>
      <c r="I381" s="74" t="str">
        <f t="shared" si="80"/>
        <v/>
      </c>
      <c r="J381" s="74" t="str">
        <f t="shared" si="77"/>
        <v/>
      </c>
      <c r="K381" s="74" t="str">
        <f t="shared" si="78"/>
        <v/>
      </c>
      <c r="L381" s="71" t="str">
        <f t="shared" si="81"/>
        <v/>
      </c>
      <c r="M381" s="80"/>
      <c r="N381" s="81"/>
      <c r="O381" s="72" t="str">
        <f t="shared" si="82"/>
        <v/>
      </c>
      <c r="P381" s="70" t="str">
        <f t="shared" si="83"/>
        <v/>
      </c>
    </row>
    <row r="382" spans="1:16" s="28" customFormat="1" x14ac:dyDescent="0.2">
      <c r="A382" s="79" t="str">
        <f t="shared" si="71"/>
        <v/>
      </c>
      <c r="B382" s="79" t="str">
        <f t="shared" si="72"/>
        <v/>
      </c>
      <c r="C382" s="79" t="str">
        <f t="shared" si="73"/>
        <v/>
      </c>
      <c r="D382" s="69" t="str">
        <f t="shared" si="70"/>
        <v/>
      </c>
      <c r="E382" s="69" t="str">
        <f t="shared" si="74"/>
        <v/>
      </c>
      <c r="F382" s="70" t="str">
        <f t="shared" si="75"/>
        <v/>
      </c>
      <c r="G382" s="70" t="str">
        <f t="shared" si="76"/>
        <v/>
      </c>
      <c r="H382" s="74" t="str">
        <f t="shared" si="79"/>
        <v/>
      </c>
      <c r="I382" s="74" t="str">
        <f t="shared" si="80"/>
        <v/>
      </c>
      <c r="J382" s="74" t="str">
        <f t="shared" si="77"/>
        <v/>
      </c>
      <c r="K382" s="74" t="str">
        <f t="shared" si="78"/>
        <v/>
      </c>
      <c r="L382" s="71" t="str">
        <f t="shared" si="81"/>
        <v/>
      </c>
      <c r="M382" s="80"/>
      <c r="N382" s="81"/>
      <c r="O382" s="72" t="str">
        <f t="shared" si="82"/>
        <v/>
      </c>
      <c r="P382" s="70" t="str">
        <f t="shared" si="83"/>
        <v/>
      </c>
    </row>
    <row r="383" spans="1:16" s="28" customFormat="1" x14ac:dyDescent="0.2">
      <c r="A383" s="79" t="str">
        <f t="shared" si="71"/>
        <v/>
      </c>
      <c r="B383" s="79" t="str">
        <f t="shared" si="72"/>
        <v/>
      </c>
      <c r="C383" s="79" t="str">
        <f t="shared" si="73"/>
        <v/>
      </c>
      <c r="D383" s="69" t="str">
        <f t="shared" si="70"/>
        <v/>
      </c>
      <c r="E383" s="69" t="str">
        <f t="shared" si="74"/>
        <v/>
      </c>
      <c r="F383" s="70" t="str">
        <f t="shared" si="75"/>
        <v/>
      </c>
      <c r="G383" s="70" t="str">
        <f t="shared" si="76"/>
        <v/>
      </c>
      <c r="H383" s="74" t="str">
        <f t="shared" si="79"/>
        <v/>
      </c>
      <c r="I383" s="74" t="str">
        <f t="shared" si="80"/>
        <v/>
      </c>
      <c r="J383" s="74" t="str">
        <f t="shared" si="77"/>
        <v/>
      </c>
      <c r="K383" s="74" t="str">
        <f t="shared" si="78"/>
        <v/>
      </c>
      <c r="L383" s="71" t="str">
        <f t="shared" si="81"/>
        <v/>
      </c>
      <c r="M383" s="80"/>
      <c r="N383" s="81"/>
      <c r="O383" s="72" t="str">
        <f t="shared" si="82"/>
        <v/>
      </c>
      <c r="P383" s="70" t="str">
        <f t="shared" si="83"/>
        <v/>
      </c>
    </row>
    <row r="384" spans="1:16" s="28" customFormat="1" x14ac:dyDescent="0.2">
      <c r="A384" s="79" t="str">
        <f t="shared" si="71"/>
        <v/>
      </c>
      <c r="B384" s="79" t="str">
        <f t="shared" si="72"/>
        <v/>
      </c>
      <c r="C384" s="79" t="str">
        <f t="shared" si="73"/>
        <v/>
      </c>
      <c r="D384" s="69" t="str">
        <f t="shared" si="70"/>
        <v/>
      </c>
      <c r="E384" s="69" t="str">
        <f t="shared" si="74"/>
        <v/>
      </c>
      <c r="F384" s="70" t="str">
        <f t="shared" si="75"/>
        <v/>
      </c>
      <c r="G384" s="70" t="str">
        <f t="shared" si="76"/>
        <v/>
      </c>
      <c r="H384" s="74" t="str">
        <f t="shared" si="79"/>
        <v/>
      </c>
      <c r="I384" s="74" t="str">
        <f t="shared" si="80"/>
        <v/>
      </c>
      <c r="J384" s="74" t="str">
        <f t="shared" si="77"/>
        <v/>
      </c>
      <c r="K384" s="74" t="str">
        <f t="shared" si="78"/>
        <v/>
      </c>
      <c r="L384" s="71" t="str">
        <f t="shared" si="81"/>
        <v/>
      </c>
      <c r="M384" s="80"/>
      <c r="N384" s="81"/>
      <c r="O384" s="72" t="str">
        <f t="shared" si="82"/>
        <v/>
      </c>
      <c r="P384" s="70" t="str">
        <f t="shared" si="83"/>
        <v/>
      </c>
    </row>
    <row r="385" spans="1:16" s="28" customFormat="1" x14ac:dyDescent="0.2">
      <c r="A385" s="79" t="str">
        <f t="shared" si="71"/>
        <v/>
      </c>
      <c r="B385" s="79" t="str">
        <f t="shared" si="72"/>
        <v/>
      </c>
      <c r="C385" s="79" t="str">
        <f t="shared" si="73"/>
        <v/>
      </c>
      <c r="D385" s="69" t="str">
        <f t="shared" si="70"/>
        <v/>
      </c>
      <c r="E385" s="69" t="str">
        <f t="shared" si="74"/>
        <v/>
      </c>
      <c r="F385" s="70" t="str">
        <f t="shared" si="75"/>
        <v/>
      </c>
      <c r="G385" s="70" t="str">
        <f t="shared" si="76"/>
        <v/>
      </c>
      <c r="H385" s="74" t="str">
        <f t="shared" si="79"/>
        <v/>
      </c>
      <c r="I385" s="74" t="str">
        <f t="shared" si="80"/>
        <v/>
      </c>
      <c r="J385" s="74" t="str">
        <f t="shared" si="77"/>
        <v/>
      </c>
      <c r="K385" s="74" t="str">
        <f t="shared" si="78"/>
        <v/>
      </c>
      <c r="L385" s="71" t="str">
        <f t="shared" si="81"/>
        <v/>
      </c>
      <c r="M385" s="80"/>
      <c r="N385" s="81"/>
      <c r="O385" s="72" t="str">
        <f t="shared" si="82"/>
        <v/>
      </c>
      <c r="P385" s="70" t="str">
        <f t="shared" si="83"/>
        <v/>
      </c>
    </row>
    <row r="386" spans="1:16" s="28" customFormat="1" x14ac:dyDescent="0.2">
      <c r="A386" s="79" t="str">
        <f t="shared" si="71"/>
        <v/>
      </c>
      <c r="B386" s="79" t="str">
        <f t="shared" si="72"/>
        <v/>
      </c>
      <c r="C386" s="79" t="str">
        <f t="shared" si="73"/>
        <v/>
      </c>
      <c r="D386" s="69" t="str">
        <f t="shared" si="70"/>
        <v/>
      </c>
      <c r="E386" s="69" t="str">
        <f t="shared" si="74"/>
        <v/>
      </c>
      <c r="F386" s="70" t="str">
        <f t="shared" si="75"/>
        <v/>
      </c>
      <c r="G386" s="70" t="str">
        <f t="shared" si="76"/>
        <v/>
      </c>
      <c r="H386" s="74" t="str">
        <f t="shared" si="79"/>
        <v/>
      </c>
      <c r="I386" s="74" t="str">
        <f t="shared" si="80"/>
        <v/>
      </c>
      <c r="J386" s="74" t="str">
        <f t="shared" si="77"/>
        <v/>
      </c>
      <c r="K386" s="74" t="str">
        <f t="shared" si="78"/>
        <v/>
      </c>
      <c r="L386" s="71" t="str">
        <f t="shared" si="81"/>
        <v/>
      </c>
      <c r="M386" s="80"/>
      <c r="N386" s="81"/>
      <c r="O386" s="72" t="str">
        <f t="shared" si="82"/>
        <v/>
      </c>
      <c r="P386" s="70" t="str">
        <f t="shared" si="83"/>
        <v/>
      </c>
    </row>
    <row r="387" spans="1:16" s="28" customFormat="1" x14ac:dyDescent="0.2">
      <c r="A387" s="79" t="str">
        <f t="shared" si="71"/>
        <v/>
      </c>
      <c r="B387" s="79" t="str">
        <f t="shared" si="72"/>
        <v/>
      </c>
      <c r="C387" s="79" t="str">
        <f t="shared" si="73"/>
        <v/>
      </c>
      <c r="D387" s="69" t="str">
        <f t="shared" si="70"/>
        <v/>
      </c>
      <c r="E387" s="69" t="str">
        <f t="shared" si="74"/>
        <v/>
      </c>
      <c r="F387" s="70" t="str">
        <f t="shared" si="75"/>
        <v/>
      </c>
      <c r="G387" s="70" t="str">
        <f t="shared" si="76"/>
        <v/>
      </c>
      <c r="H387" s="74" t="str">
        <f t="shared" si="79"/>
        <v/>
      </c>
      <c r="I387" s="74" t="str">
        <f t="shared" si="80"/>
        <v/>
      </c>
      <c r="J387" s="74" t="str">
        <f t="shared" si="77"/>
        <v/>
      </c>
      <c r="K387" s="74" t="str">
        <f t="shared" si="78"/>
        <v/>
      </c>
      <c r="L387" s="71" t="str">
        <f t="shared" si="81"/>
        <v/>
      </c>
      <c r="M387" s="80"/>
      <c r="N387" s="81"/>
      <c r="O387" s="72" t="str">
        <f t="shared" si="82"/>
        <v/>
      </c>
      <c r="P387" s="70" t="str">
        <f t="shared" si="83"/>
        <v/>
      </c>
    </row>
    <row r="388" spans="1:16" s="28" customFormat="1" x14ac:dyDescent="0.2">
      <c r="A388" s="79" t="str">
        <f t="shared" si="71"/>
        <v/>
      </c>
      <c r="B388" s="79" t="str">
        <f t="shared" si="72"/>
        <v/>
      </c>
      <c r="C388" s="79" t="str">
        <f t="shared" si="73"/>
        <v/>
      </c>
      <c r="D388" s="69" t="str">
        <f t="shared" si="70"/>
        <v/>
      </c>
      <c r="E388" s="69" t="str">
        <f t="shared" si="74"/>
        <v/>
      </c>
      <c r="F388" s="70" t="str">
        <f t="shared" si="75"/>
        <v/>
      </c>
      <c r="G388" s="70" t="str">
        <f t="shared" si="76"/>
        <v/>
      </c>
      <c r="H388" s="74" t="str">
        <f t="shared" si="79"/>
        <v/>
      </c>
      <c r="I388" s="74" t="str">
        <f t="shared" si="80"/>
        <v/>
      </c>
      <c r="J388" s="74" t="str">
        <f t="shared" si="77"/>
        <v/>
      </c>
      <c r="K388" s="74" t="str">
        <f t="shared" si="78"/>
        <v/>
      </c>
      <c r="L388" s="71" t="str">
        <f t="shared" si="81"/>
        <v/>
      </c>
      <c r="M388" s="80"/>
      <c r="N388" s="81"/>
      <c r="O388" s="72" t="str">
        <f t="shared" si="82"/>
        <v/>
      </c>
      <c r="P388" s="70" t="str">
        <f t="shared" si="83"/>
        <v/>
      </c>
    </row>
    <row r="389" spans="1:16" s="28" customFormat="1" x14ac:dyDescent="0.2">
      <c r="A389" s="79" t="str">
        <f t="shared" si="71"/>
        <v/>
      </c>
      <c r="B389" s="79" t="str">
        <f t="shared" si="72"/>
        <v/>
      </c>
      <c r="C389" s="79" t="str">
        <f t="shared" si="73"/>
        <v/>
      </c>
      <c r="D389" s="69" t="str">
        <f t="shared" si="70"/>
        <v/>
      </c>
      <c r="E389" s="69" t="str">
        <f t="shared" si="74"/>
        <v/>
      </c>
      <c r="F389" s="70" t="str">
        <f t="shared" si="75"/>
        <v/>
      </c>
      <c r="G389" s="70" t="str">
        <f t="shared" si="76"/>
        <v/>
      </c>
      <c r="H389" s="74" t="str">
        <f t="shared" si="79"/>
        <v/>
      </c>
      <c r="I389" s="74" t="str">
        <f t="shared" si="80"/>
        <v/>
      </c>
      <c r="J389" s="74" t="str">
        <f t="shared" si="77"/>
        <v/>
      </c>
      <c r="K389" s="74" t="str">
        <f t="shared" si="78"/>
        <v/>
      </c>
      <c r="L389" s="71" t="str">
        <f t="shared" si="81"/>
        <v/>
      </c>
      <c r="M389" s="80"/>
      <c r="N389" s="81"/>
      <c r="O389" s="72" t="str">
        <f t="shared" si="82"/>
        <v/>
      </c>
      <c r="P389" s="70" t="str">
        <f t="shared" si="83"/>
        <v/>
      </c>
    </row>
    <row r="390" spans="1:16" s="28" customFormat="1" x14ac:dyDescent="0.2">
      <c r="A390" s="79" t="str">
        <f t="shared" si="71"/>
        <v/>
      </c>
      <c r="B390" s="79" t="str">
        <f t="shared" si="72"/>
        <v/>
      </c>
      <c r="C390" s="79" t="str">
        <f t="shared" si="73"/>
        <v/>
      </c>
      <c r="D390" s="69" t="str">
        <f t="shared" si="70"/>
        <v/>
      </c>
      <c r="E390" s="69" t="str">
        <f t="shared" si="74"/>
        <v/>
      </c>
      <c r="F390" s="70" t="str">
        <f t="shared" si="75"/>
        <v/>
      </c>
      <c r="G390" s="70" t="str">
        <f t="shared" si="76"/>
        <v/>
      </c>
      <c r="H390" s="74" t="str">
        <f t="shared" si="79"/>
        <v/>
      </c>
      <c r="I390" s="74" t="str">
        <f t="shared" si="80"/>
        <v/>
      </c>
      <c r="J390" s="74" t="str">
        <f t="shared" si="77"/>
        <v/>
      </c>
      <c r="K390" s="74" t="str">
        <f t="shared" si="78"/>
        <v/>
      </c>
      <c r="L390" s="71" t="str">
        <f t="shared" si="81"/>
        <v/>
      </c>
      <c r="M390" s="80"/>
      <c r="N390" s="81"/>
      <c r="O390" s="72" t="str">
        <f t="shared" si="82"/>
        <v/>
      </c>
      <c r="P390" s="70" t="str">
        <f t="shared" si="83"/>
        <v/>
      </c>
    </row>
    <row r="391" spans="1:16" s="28" customFormat="1" x14ac:dyDescent="0.2">
      <c r="A391" s="79" t="str">
        <f t="shared" si="71"/>
        <v/>
      </c>
      <c r="B391" s="79" t="str">
        <f t="shared" si="72"/>
        <v/>
      </c>
      <c r="C391" s="79" t="str">
        <f t="shared" si="73"/>
        <v/>
      </c>
      <c r="D391" s="69" t="str">
        <f t="shared" si="70"/>
        <v/>
      </c>
      <c r="E391" s="69" t="str">
        <f t="shared" si="74"/>
        <v/>
      </c>
      <c r="F391" s="70" t="str">
        <f t="shared" si="75"/>
        <v/>
      </c>
      <c r="G391" s="70" t="str">
        <f t="shared" si="76"/>
        <v/>
      </c>
      <c r="H391" s="74" t="str">
        <f t="shared" si="79"/>
        <v/>
      </c>
      <c r="I391" s="74" t="str">
        <f t="shared" si="80"/>
        <v/>
      </c>
      <c r="J391" s="74" t="str">
        <f t="shared" si="77"/>
        <v/>
      </c>
      <c r="K391" s="74" t="str">
        <f t="shared" si="78"/>
        <v/>
      </c>
      <c r="L391" s="71" t="str">
        <f t="shared" si="81"/>
        <v/>
      </c>
      <c r="M391" s="80"/>
      <c r="N391" s="81"/>
      <c r="O391" s="72" t="str">
        <f t="shared" si="82"/>
        <v/>
      </c>
      <c r="P391" s="70" t="str">
        <f t="shared" si="83"/>
        <v/>
      </c>
    </row>
    <row r="392" spans="1:16" s="28" customFormat="1" x14ac:dyDescent="0.2">
      <c r="A392" s="79" t="str">
        <f t="shared" si="71"/>
        <v/>
      </c>
      <c r="B392" s="79" t="str">
        <f t="shared" si="72"/>
        <v/>
      </c>
      <c r="C392" s="79" t="str">
        <f t="shared" si="73"/>
        <v/>
      </c>
      <c r="D392" s="69" t="str">
        <f t="shared" si="70"/>
        <v/>
      </c>
      <c r="E392" s="69" t="str">
        <f t="shared" si="74"/>
        <v/>
      </c>
      <c r="F392" s="70" t="str">
        <f t="shared" si="75"/>
        <v/>
      </c>
      <c r="G392" s="70" t="str">
        <f t="shared" si="76"/>
        <v/>
      </c>
      <c r="H392" s="74" t="str">
        <f t="shared" si="79"/>
        <v/>
      </c>
      <c r="I392" s="74" t="str">
        <f t="shared" si="80"/>
        <v/>
      </c>
      <c r="J392" s="74" t="str">
        <f t="shared" si="77"/>
        <v/>
      </c>
      <c r="K392" s="74" t="str">
        <f t="shared" si="78"/>
        <v/>
      </c>
      <c r="L392" s="71" t="str">
        <f t="shared" si="81"/>
        <v/>
      </c>
      <c r="M392" s="80"/>
      <c r="N392" s="81"/>
      <c r="O392" s="72" t="str">
        <f t="shared" si="82"/>
        <v/>
      </c>
      <c r="P392" s="70" t="str">
        <f t="shared" si="83"/>
        <v/>
      </c>
    </row>
    <row r="393" spans="1:16" s="28" customFormat="1" x14ac:dyDescent="0.2">
      <c r="A393" s="79" t="str">
        <f t="shared" si="71"/>
        <v/>
      </c>
      <c r="B393" s="79" t="str">
        <f t="shared" si="72"/>
        <v/>
      </c>
      <c r="C393" s="79" t="str">
        <f t="shared" si="73"/>
        <v/>
      </c>
      <c r="D393" s="69" t="str">
        <f t="shared" si="70"/>
        <v/>
      </c>
      <c r="E393" s="69" t="str">
        <f t="shared" si="74"/>
        <v/>
      </c>
      <c r="F393" s="70" t="str">
        <f t="shared" si="75"/>
        <v/>
      </c>
      <c r="G393" s="70" t="str">
        <f t="shared" si="76"/>
        <v/>
      </c>
      <c r="H393" s="74" t="str">
        <f t="shared" si="79"/>
        <v/>
      </c>
      <c r="I393" s="74" t="str">
        <f t="shared" si="80"/>
        <v/>
      </c>
      <c r="J393" s="74" t="str">
        <f t="shared" si="77"/>
        <v/>
      </c>
      <c r="K393" s="74" t="str">
        <f t="shared" si="78"/>
        <v/>
      </c>
      <c r="L393" s="71" t="str">
        <f t="shared" si="81"/>
        <v/>
      </c>
      <c r="M393" s="80"/>
      <c r="N393" s="81"/>
      <c r="O393" s="72" t="str">
        <f t="shared" si="82"/>
        <v/>
      </c>
      <c r="P393" s="70" t="str">
        <f t="shared" si="83"/>
        <v/>
      </c>
    </row>
    <row r="394" spans="1:16" s="28" customFormat="1" x14ac:dyDescent="0.2">
      <c r="A394" s="79" t="str">
        <f t="shared" si="71"/>
        <v/>
      </c>
      <c r="B394" s="79" t="str">
        <f t="shared" si="72"/>
        <v/>
      </c>
      <c r="C394" s="79" t="str">
        <f t="shared" si="73"/>
        <v/>
      </c>
      <c r="D394" s="69" t="str">
        <f t="shared" si="70"/>
        <v/>
      </c>
      <c r="E394" s="69" t="str">
        <f t="shared" si="74"/>
        <v/>
      </c>
      <c r="F394" s="70" t="str">
        <f t="shared" si="75"/>
        <v/>
      </c>
      <c r="G394" s="70" t="str">
        <f t="shared" si="76"/>
        <v/>
      </c>
      <c r="H394" s="74" t="str">
        <f t="shared" si="79"/>
        <v/>
      </c>
      <c r="I394" s="74" t="str">
        <f t="shared" si="80"/>
        <v/>
      </c>
      <c r="J394" s="74" t="str">
        <f t="shared" si="77"/>
        <v/>
      </c>
      <c r="K394" s="74" t="str">
        <f t="shared" si="78"/>
        <v/>
      </c>
      <c r="L394" s="71" t="str">
        <f t="shared" si="81"/>
        <v/>
      </c>
      <c r="M394" s="80"/>
      <c r="N394" s="81"/>
      <c r="O394" s="72" t="str">
        <f t="shared" si="82"/>
        <v/>
      </c>
      <c r="P394" s="70" t="str">
        <f t="shared" si="83"/>
        <v/>
      </c>
    </row>
    <row r="395" spans="1:16" s="28" customFormat="1" x14ac:dyDescent="0.2">
      <c r="A395" s="79" t="str">
        <f t="shared" si="71"/>
        <v/>
      </c>
      <c r="B395" s="79" t="str">
        <f t="shared" si="72"/>
        <v/>
      </c>
      <c r="C395" s="79" t="str">
        <f t="shared" si="73"/>
        <v/>
      </c>
      <c r="D395" s="69" t="str">
        <f t="shared" si="70"/>
        <v/>
      </c>
      <c r="E395" s="69" t="str">
        <f t="shared" si="74"/>
        <v/>
      </c>
      <c r="F395" s="70" t="str">
        <f t="shared" si="75"/>
        <v/>
      </c>
      <c r="G395" s="70" t="str">
        <f t="shared" si="76"/>
        <v/>
      </c>
      <c r="H395" s="74" t="str">
        <f t="shared" si="79"/>
        <v/>
      </c>
      <c r="I395" s="74" t="str">
        <f t="shared" si="80"/>
        <v/>
      </c>
      <c r="J395" s="74" t="str">
        <f t="shared" si="77"/>
        <v/>
      </c>
      <c r="K395" s="74" t="str">
        <f t="shared" si="78"/>
        <v/>
      </c>
      <c r="L395" s="71" t="str">
        <f t="shared" si="81"/>
        <v/>
      </c>
      <c r="M395" s="80"/>
      <c r="N395" s="81"/>
      <c r="O395" s="72" t="str">
        <f t="shared" si="82"/>
        <v/>
      </c>
      <c r="P395" s="70" t="str">
        <f t="shared" si="83"/>
        <v/>
      </c>
    </row>
    <row r="396" spans="1:16" s="28" customFormat="1" x14ac:dyDescent="0.2">
      <c r="A396" s="79" t="str">
        <f t="shared" si="71"/>
        <v/>
      </c>
      <c r="B396" s="79" t="str">
        <f t="shared" si="72"/>
        <v/>
      </c>
      <c r="C396" s="79" t="str">
        <f t="shared" si="73"/>
        <v/>
      </c>
      <c r="D396" s="69" t="str">
        <f t="shared" si="70"/>
        <v/>
      </c>
      <c r="E396" s="69" t="str">
        <f t="shared" si="74"/>
        <v/>
      </c>
      <c r="F396" s="70" t="str">
        <f t="shared" si="75"/>
        <v/>
      </c>
      <c r="G396" s="70" t="str">
        <f t="shared" si="76"/>
        <v/>
      </c>
      <c r="H396" s="74" t="str">
        <f t="shared" si="79"/>
        <v/>
      </c>
      <c r="I396" s="74" t="str">
        <f t="shared" si="80"/>
        <v/>
      </c>
      <c r="J396" s="74" t="str">
        <f t="shared" si="77"/>
        <v/>
      </c>
      <c r="K396" s="74" t="str">
        <f t="shared" si="78"/>
        <v/>
      </c>
      <c r="L396" s="71" t="str">
        <f t="shared" si="81"/>
        <v/>
      </c>
      <c r="M396" s="80"/>
      <c r="N396" s="81"/>
      <c r="O396" s="72" t="str">
        <f t="shared" si="82"/>
        <v/>
      </c>
      <c r="P396" s="70" t="str">
        <f t="shared" si="83"/>
        <v/>
      </c>
    </row>
    <row r="397" spans="1:16" s="28" customFormat="1" x14ac:dyDescent="0.2">
      <c r="A397" s="79" t="str">
        <f t="shared" si="71"/>
        <v/>
      </c>
      <c r="B397" s="79" t="str">
        <f t="shared" si="72"/>
        <v/>
      </c>
      <c r="C397" s="79" t="str">
        <f t="shared" si="73"/>
        <v/>
      </c>
      <c r="D397" s="69" t="str">
        <f t="shared" si="70"/>
        <v/>
      </c>
      <c r="E397" s="69" t="str">
        <f t="shared" si="74"/>
        <v/>
      </c>
      <c r="F397" s="70" t="str">
        <f t="shared" si="75"/>
        <v/>
      </c>
      <c r="G397" s="70" t="str">
        <f t="shared" si="76"/>
        <v/>
      </c>
      <c r="H397" s="74" t="str">
        <f t="shared" si="79"/>
        <v/>
      </c>
      <c r="I397" s="74" t="str">
        <f t="shared" si="80"/>
        <v/>
      </c>
      <c r="J397" s="74" t="str">
        <f t="shared" si="77"/>
        <v/>
      </c>
      <c r="K397" s="74" t="str">
        <f t="shared" si="78"/>
        <v/>
      </c>
      <c r="L397" s="71" t="str">
        <f t="shared" si="81"/>
        <v/>
      </c>
      <c r="M397" s="80"/>
      <c r="N397" s="81"/>
      <c r="O397" s="72" t="str">
        <f t="shared" si="82"/>
        <v/>
      </c>
      <c r="P397" s="70" t="str">
        <f t="shared" si="83"/>
        <v/>
      </c>
    </row>
    <row r="398" spans="1:16" s="28" customFormat="1" x14ac:dyDescent="0.2">
      <c r="A398" s="79" t="str">
        <f t="shared" si="71"/>
        <v/>
      </c>
      <c r="B398" s="79" t="str">
        <f t="shared" si="72"/>
        <v/>
      </c>
      <c r="C398" s="79" t="str">
        <f t="shared" si="73"/>
        <v/>
      </c>
      <c r="D398" s="69" t="str">
        <f t="shared" si="70"/>
        <v/>
      </c>
      <c r="E398" s="69" t="str">
        <f t="shared" si="74"/>
        <v/>
      </c>
      <c r="F398" s="70" t="str">
        <f t="shared" si="75"/>
        <v/>
      </c>
      <c r="G398" s="70" t="str">
        <f t="shared" si="76"/>
        <v/>
      </c>
      <c r="H398" s="74" t="str">
        <f t="shared" si="79"/>
        <v/>
      </c>
      <c r="I398" s="74" t="str">
        <f t="shared" si="80"/>
        <v/>
      </c>
      <c r="J398" s="74" t="str">
        <f t="shared" si="77"/>
        <v/>
      </c>
      <c r="K398" s="74" t="str">
        <f t="shared" si="78"/>
        <v/>
      </c>
      <c r="L398" s="71" t="str">
        <f t="shared" si="81"/>
        <v/>
      </c>
      <c r="M398" s="80"/>
      <c r="N398" s="81"/>
      <c r="O398" s="72" t="str">
        <f t="shared" si="82"/>
        <v/>
      </c>
      <c r="P398" s="70" t="str">
        <f t="shared" si="83"/>
        <v/>
      </c>
    </row>
    <row r="399" spans="1:16" s="28" customFormat="1" x14ac:dyDescent="0.2">
      <c r="A399" s="79" t="str">
        <f t="shared" si="71"/>
        <v/>
      </c>
      <c r="B399" s="79" t="str">
        <f t="shared" si="72"/>
        <v/>
      </c>
      <c r="C399" s="79" t="str">
        <f t="shared" si="73"/>
        <v/>
      </c>
      <c r="D399" s="69" t="str">
        <f t="shared" si="70"/>
        <v/>
      </c>
      <c r="E399" s="69" t="str">
        <f t="shared" si="74"/>
        <v/>
      </c>
      <c r="F399" s="70" t="str">
        <f t="shared" si="75"/>
        <v/>
      </c>
      <c r="G399" s="70" t="str">
        <f t="shared" si="76"/>
        <v/>
      </c>
      <c r="H399" s="74" t="str">
        <f t="shared" si="79"/>
        <v/>
      </c>
      <c r="I399" s="74" t="str">
        <f t="shared" si="80"/>
        <v/>
      </c>
      <c r="J399" s="74" t="str">
        <f t="shared" si="77"/>
        <v/>
      </c>
      <c r="K399" s="74" t="str">
        <f t="shared" si="78"/>
        <v/>
      </c>
      <c r="L399" s="71" t="str">
        <f t="shared" si="81"/>
        <v/>
      </c>
      <c r="M399" s="80"/>
      <c r="N399" s="81"/>
      <c r="O399" s="72" t="str">
        <f t="shared" si="82"/>
        <v/>
      </c>
      <c r="P399" s="70" t="str">
        <f t="shared" si="83"/>
        <v/>
      </c>
    </row>
    <row r="400" spans="1:16" s="28" customFormat="1" x14ac:dyDescent="0.2">
      <c r="A400" s="79" t="str">
        <f t="shared" si="71"/>
        <v/>
      </c>
      <c r="B400" s="79" t="str">
        <f t="shared" si="72"/>
        <v/>
      </c>
      <c r="C400" s="79" t="str">
        <f t="shared" si="73"/>
        <v/>
      </c>
      <c r="D400" s="69" t="str">
        <f t="shared" si="70"/>
        <v/>
      </c>
      <c r="E400" s="69" t="str">
        <f t="shared" si="74"/>
        <v/>
      </c>
      <c r="F400" s="70" t="str">
        <f t="shared" si="75"/>
        <v/>
      </c>
      <c r="G400" s="70" t="str">
        <f t="shared" si="76"/>
        <v/>
      </c>
      <c r="H400" s="74" t="str">
        <f t="shared" si="79"/>
        <v/>
      </c>
      <c r="I400" s="74" t="str">
        <f t="shared" si="80"/>
        <v/>
      </c>
      <c r="J400" s="74" t="str">
        <f t="shared" si="77"/>
        <v/>
      </c>
      <c r="K400" s="74" t="str">
        <f t="shared" si="78"/>
        <v/>
      </c>
      <c r="L400" s="71" t="str">
        <f t="shared" si="81"/>
        <v/>
      </c>
      <c r="M400" s="80"/>
      <c r="N400" s="81"/>
      <c r="O400" s="72" t="str">
        <f t="shared" si="82"/>
        <v/>
      </c>
      <c r="P400" s="70" t="str">
        <f t="shared" si="83"/>
        <v/>
      </c>
    </row>
    <row r="401" spans="1:16" s="28" customFormat="1" x14ac:dyDescent="0.2">
      <c r="A401" s="79" t="str">
        <f t="shared" si="71"/>
        <v/>
      </c>
      <c r="B401" s="79" t="str">
        <f t="shared" si="72"/>
        <v/>
      </c>
      <c r="C401" s="79" t="str">
        <f t="shared" si="73"/>
        <v/>
      </c>
      <c r="D401" s="69" t="str">
        <f t="shared" si="70"/>
        <v/>
      </c>
      <c r="E401" s="69" t="str">
        <f t="shared" si="74"/>
        <v/>
      </c>
      <c r="F401" s="70" t="str">
        <f t="shared" si="75"/>
        <v/>
      </c>
      <c r="G401" s="70" t="str">
        <f t="shared" si="76"/>
        <v/>
      </c>
      <c r="H401" s="74" t="str">
        <f t="shared" si="79"/>
        <v/>
      </c>
      <c r="I401" s="74" t="str">
        <f t="shared" si="80"/>
        <v/>
      </c>
      <c r="J401" s="74" t="str">
        <f t="shared" si="77"/>
        <v/>
      </c>
      <c r="K401" s="74" t="str">
        <f t="shared" si="78"/>
        <v/>
      </c>
      <c r="L401" s="71" t="str">
        <f t="shared" si="81"/>
        <v/>
      </c>
      <c r="M401" s="80"/>
      <c r="N401" s="81"/>
      <c r="O401" s="72" t="str">
        <f t="shared" si="82"/>
        <v/>
      </c>
      <c r="P401" s="70" t="str">
        <f t="shared" si="83"/>
        <v/>
      </c>
    </row>
    <row r="402" spans="1:16" s="28" customFormat="1" x14ac:dyDescent="0.2">
      <c r="A402" s="79" t="str">
        <f t="shared" si="71"/>
        <v/>
      </c>
      <c r="B402" s="79" t="str">
        <f t="shared" si="72"/>
        <v/>
      </c>
      <c r="C402" s="79" t="str">
        <f t="shared" si="73"/>
        <v/>
      </c>
      <c r="D402" s="69" t="str">
        <f t="shared" si="70"/>
        <v/>
      </c>
      <c r="E402" s="69" t="str">
        <f t="shared" si="74"/>
        <v/>
      </c>
      <c r="F402" s="70" t="str">
        <f t="shared" si="75"/>
        <v/>
      </c>
      <c r="G402" s="70" t="str">
        <f t="shared" si="76"/>
        <v/>
      </c>
      <c r="H402" s="74" t="str">
        <f t="shared" si="79"/>
        <v/>
      </c>
      <c r="I402" s="74" t="str">
        <f t="shared" si="80"/>
        <v/>
      </c>
      <c r="J402" s="74" t="str">
        <f t="shared" si="77"/>
        <v/>
      </c>
      <c r="K402" s="74" t="str">
        <f t="shared" si="78"/>
        <v/>
      </c>
      <c r="L402" s="71" t="str">
        <f t="shared" si="81"/>
        <v/>
      </c>
      <c r="M402" s="80"/>
      <c r="N402" s="81"/>
      <c r="O402" s="72" t="str">
        <f t="shared" si="82"/>
        <v/>
      </c>
      <c r="P402" s="70" t="str">
        <f t="shared" si="83"/>
        <v/>
      </c>
    </row>
    <row r="403" spans="1:16" s="28" customFormat="1" x14ac:dyDescent="0.2">
      <c r="A403" s="79" t="str">
        <f t="shared" si="71"/>
        <v/>
      </c>
      <c r="B403" s="79" t="str">
        <f t="shared" si="72"/>
        <v/>
      </c>
      <c r="C403" s="79" t="str">
        <f t="shared" si="73"/>
        <v/>
      </c>
      <c r="D403" s="69" t="str">
        <f t="shared" si="70"/>
        <v/>
      </c>
      <c r="E403" s="69" t="str">
        <f t="shared" si="74"/>
        <v/>
      </c>
      <c r="F403" s="70" t="str">
        <f t="shared" si="75"/>
        <v/>
      </c>
      <c r="G403" s="70" t="str">
        <f t="shared" si="76"/>
        <v/>
      </c>
      <c r="H403" s="74" t="str">
        <f t="shared" si="79"/>
        <v/>
      </c>
      <c r="I403" s="74" t="str">
        <f t="shared" si="80"/>
        <v/>
      </c>
      <c r="J403" s="74" t="str">
        <f t="shared" si="77"/>
        <v/>
      </c>
      <c r="K403" s="74" t="str">
        <f t="shared" si="78"/>
        <v/>
      </c>
      <c r="L403" s="71" t="str">
        <f t="shared" si="81"/>
        <v/>
      </c>
      <c r="M403" s="80"/>
      <c r="N403" s="81"/>
      <c r="O403" s="72" t="str">
        <f t="shared" si="82"/>
        <v/>
      </c>
      <c r="P403" s="70" t="str">
        <f t="shared" si="83"/>
        <v/>
      </c>
    </row>
    <row r="404" spans="1:16" s="28" customFormat="1" x14ac:dyDescent="0.2">
      <c r="A404" s="79" t="str">
        <f t="shared" si="71"/>
        <v/>
      </c>
      <c r="B404" s="79" t="str">
        <f t="shared" si="72"/>
        <v/>
      </c>
      <c r="C404" s="79" t="str">
        <f t="shared" si="73"/>
        <v/>
      </c>
      <c r="D404" s="69" t="str">
        <f t="shared" si="70"/>
        <v/>
      </c>
      <c r="E404" s="69" t="str">
        <f t="shared" si="74"/>
        <v/>
      </c>
      <c r="F404" s="70" t="str">
        <f t="shared" si="75"/>
        <v/>
      </c>
      <c r="G404" s="70" t="str">
        <f t="shared" si="76"/>
        <v/>
      </c>
      <c r="H404" s="74" t="str">
        <f t="shared" si="79"/>
        <v/>
      </c>
      <c r="I404" s="74" t="str">
        <f t="shared" si="80"/>
        <v/>
      </c>
      <c r="J404" s="74" t="str">
        <f t="shared" si="77"/>
        <v/>
      </c>
      <c r="K404" s="74" t="str">
        <f t="shared" si="78"/>
        <v/>
      </c>
      <c r="L404" s="71" t="str">
        <f t="shared" si="81"/>
        <v/>
      </c>
      <c r="M404" s="80"/>
      <c r="N404" s="81"/>
      <c r="O404" s="72" t="str">
        <f t="shared" si="82"/>
        <v/>
      </c>
      <c r="P404" s="70" t="str">
        <f t="shared" si="83"/>
        <v/>
      </c>
    </row>
    <row r="405" spans="1:16" s="28" customFormat="1" x14ac:dyDescent="0.2">
      <c r="A405" s="79" t="str">
        <f t="shared" si="71"/>
        <v/>
      </c>
      <c r="B405" s="79" t="str">
        <f t="shared" si="72"/>
        <v/>
      </c>
      <c r="C405" s="79" t="str">
        <f t="shared" si="73"/>
        <v/>
      </c>
      <c r="D405" s="69" t="str">
        <f t="shared" ref="D405:D468" si="84">IF(AND($B$6="Variable",G405&lt;&gt;""),A405+B405,C405)</f>
        <v/>
      </c>
      <c r="E405" s="69" t="str">
        <f t="shared" si="74"/>
        <v/>
      </c>
      <c r="F405" s="70" t="str">
        <f t="shared" si="75"/>
        <v/>
      </c>
      <c r="G405" s="70" t="str">
        <f t="shared" si="76"/>
        <v/>
      </c>
      <c r="H405" s="74" t="str">
        <f t="shared" si="79"/>
        <v/>
      </c>
      <c r="I405" s="74" t="str">
        <f t="shared" si="80"/>
        <v/>
      </c>
      <c r="J405" s="74" t="str">
        <f t="shared" si="77"/>
        <v/>
      </c>
      <c r="K405" s="74" t="str">
        <f t="shared" si="78"/>
        <v/>
      </c>
      <c r="L405" s="71" t="str">
        <f t="shared" si="81"/>
        <v/>
      </c>
      <c r="M405" s="80"/>
      <c r="N405" s="81"/>
      <c r="O405" s="72" t="str">
        <f t="shared" si="82"/>
        <v/>
      </c>
      <c r="P405" s="70" t="str">
        <f t="shared" si="83"/>
        <v/>
      </c>
    </row>
    <row r="406" spans="1:16" s="28" customFormat="1" x14ac:dyDescent="0.2">
      <c r="A406" s="79" t="str">
        <f t="shared" ref="A406:A469" si="85">IF(AND(A405&lt;&gt;"",G406&lt;&gt;""),A405,"")</f>
        <v/>
      </c>
      <c r="B406" s="79" t="str">
        <f t="shared" ref="B406:B469" si="86">IF(AND(B405&lt;&gt;"",G406&lt;&gt;""),B405,"")</f>
        <v/>
      </c>
      <c r="C406" s="79" t="str">
        <f t="shared" ref="C406:C469" si="87">IF(AND(C405&lt;&gt;"",G406&lt;&gt;""),C405,"")</f>
        <v/>
      </c>
      <c r="D406" s="69" t="str">
        <f t="shared" si="84"/>
        <v/>
      </c>
      <c r="E406" s="69" t="str">
        <f t="shared" ref="E406:E469" si="88">IF(G406&lt;&gt;"",D406/12,"")</f>
        <v/>
      </c>
      <c r="F406" s="70" t="str">
        <f t="shared" ref="F406:F469" si="89">IF(G406&lt;&gt;"",INT((G406-1)/12)+1,"")</f>
        <v/>
      </c>
      <c r="G406" s="70" t="str">
        <f t="shared" ref="G406:G469" si="90">IF(K405&lt;&gt;"",IF(INT(K405)&gt;0,IF(G405&lt;&gt;"",G405+1,""),""),"")</f>
        <v/>
      </c>
      <c r="H406" s="74" t="str">
        <f t="shared" si="79"/>
        <v/>
      </c>
      <c r="I406" s="74" t="str">
        <f t="shared" si="80"/>
        <v/>
      </c>
      <c r="J406" s="74" t="str">
        <f t="shared" ref="J406:J469" si="91">IF(G406&lt;&gt;"",H406-I406+M406,"")</f>
        <v/>
      </c>
      <c r="K406" s="74" t="str">
        <f t="shared" ref="K406:K469" si="92">IF(G406&lt;&gt;"",K405-J406,"")</f>
        <v/>
      </c>
      <c r="L406" s="71" t="str">
        <f t="shared" si="81"/>
        <v/>
      </c>
      <c r="M406" s="80"/>
      <c r="N406" s="81"/>
      <c r="O406" s="72" t="str">
        <f t="shared" si="82"/>
        <v/>
      </c>
      <c r="P406" s="70" t="str">
        <f t="shared" si="83"/>
        <v/>
      </c>
    </row>
    <row r="407" spans="1:16" s="28" customFormat="1" x14ac:dyDescent="0.2">
      <c r="A407" s="79" t="str">
        <f t="shared" si="85"/>
        <v/>
      </c>
      <c r="B407" s="79" t="str">
        <f t="shared" si="86"/>
        <v/>
      </c>
      <c r="C407" s="79" t="str">
        <f t="shared" si="87"/>
        <v/>
      </c>
      <c r="D407" s="69" t="str">
        <f t="shared" si="84"/>
        <v/>
      </c>
      <c r="E407" s="69" t="str">
        <f t="shared" si="88"/>
        <v/>
      </c>
      <c r="F407" s="70" t="str">
        <f t="shared" si="89"/>
        <v/>
      </c>
      <c r="G407" s="70" t="str">
        <f t="shared" si="90"/>
        <v/>
      </c>
      <c r="H407" s="74" t="str">
        <f t="shared" ref="H407:H470" si="93">IF(G407&lt;&gt;"",IF(IF(N406&lt;&gt;"PLAZO",PMT(E407,(L406),-K406),H406)&gt;K406,K406+I407,IF(N406&lt;&gt;"PLAZO",PMT(E407,(L406),-K406),H406)),"")</f>
        <v/>
      </c>
      <c r="I407" s="74" t="str">
        <f t="shared" ref="I407:I470" si="94">IF(G407&lt;&gt;"",K406*E407,"")</f>
        <v/>
      </c>
      <c r="J407" s="74" t="str">
        <f t="shared" si="91"/>
        <v/>
      </c>
      <c r="K407" s="74" t="str">
        <f t="shared" si="92"/>
        <v/>
      </c>
      <c r="L407" s="71" t="str">
        <f t="shared" ref="L407:L470" si="95">IF(G407&lt;&gt;"",IF(N407&lt;&gt;"PLAZO",L406-1,INT(NPER(E407,-(H407),K407))+1),"")</f>
        <v/>
      </c>
      <c r="M407" s="80"/>
      <c r="N407" s="81"/>
      <c r="O407" s="72" t="str">
        <f t="shared" ref="O407:O470" si="96">IF(M407&lt;&gt;"",IF(N407="CUOTA",H408-H407,""),"")</f>
        <v/>
      </c>
      <c r="P407" s="70" t="str">
        <f t="shared" ref="P407:P470" si="97">IF(M407&lt;&gt;"",IF(N407="PLAZO",CONCATENATE(L406-L407-1," meses"),""),"")</f>
        <v/>
      </c>
    </row>
    <row r="408" spans="1:16" s="28" customFormat="1" x14ac:dyDescent="0.2">
      <c r="A408" s="79" t="str">
        <f t="shared" si="85"/>
        <v/>
      </c>
      <c r="B408" s="79" t="str">
        <f t="shared" si="86"/>
        <v/>
      </c>
      <c r="C408" s="79" t="str">
        <f t="shared" si="87"/>
        <v/>
      </c>
      <c r="D408" s="69" t="str">
        <f t="shared" si="84"/>
        <v/>
      </c>
      <c r="E408" s="69" t="str">
        <f t="shared" si="88"/>
        <v/>
      </c>
      <c r="F408" s="70" t="str">
        <f t="shared" si="89"/>
        <v/>
      </c>
      <c r="G408" s="70" t="str">
        <f t="shared" si="90"/>
        <v/>
      </c>
      <c r="H408" s="74" t="str">
        <f t="shared" si="93"/>
        <v/>
      </c>
      <c r="I408" s="74" t="str">
        <f t="shared" si="94"/>
        <v/>
      </c>
      <c r="J408" s="74" t="str">
        <f t="shared" si="91"/>
        <v/>
      </c>
      <c r="K408" s="74" t="str">
        <f t="shared" si="92"/>
        <v/>
      </c>
      <c r="L408" s="71" t="str">
        <f t="shared" si="95"/>
        <v/>
      </c>
      <c r="M408" s="80"/>
      <c r="N408" s="81"/>
      <c r="O408" s="72" t="str">
        <f t="shared" si="96"/>
        <v/>
      </c>
      <c r="P408" s="70" t="str">
        <f t="shared" si="97"/>
        <v/>
      </c>
    </row>
    <row r="409" spans="1:16" s="28" customFormat="1" x14ac:dyDescent="0.2">
      <c r="A409" s="79" t="str">
        <f t="shared" si="85"/>
        <v/>
      </c>
      <c r="B409" s="79" t="str">
        <f t="shared" si="86"/>
        <v/>
      </c>
      <c r="C409" s="79" t="str">
        <f t="shared" si="87"/>
        <v/>
      </c>
      <c r="D409" s="69" t="str">
        <f t="shared" si="84"/>
        <v/>
      </c>
      <c r="E409" s="69" t="str">
        <f t="shared" si="88"/>
        <v/>
      </c>
      <c r="F409" s="70" t="str">
        <f t="shared" si="89"/>
        <v/>
      </c>
      <c r="G409" s="70" t="str">
        <f t="shared" si="90"/>
        <v/>
      </c>
      <c r="H409" s="74" t="str">
        <f t="shared" si="93"/>
        <v/>
      </c>
      <c r="I409" s="74" t="str">
        <f t="shared" si="94"/>
        <v/>
      </c>
      <c r="J409" s="74" t="str">
        <f t="shared" si="91"/>
        <v/>
      </c>
      <c r="K409" s="74" t="str">
        <f t="shared" si="92"/>
        <v/>
      </c>
      <c r="L409" s="71" t="str">
        <f t="shared" si="95"/>
        <v/>
      </c>
      <c r="M409" s="80"/>
      <c r="N409" s="81"/>
      <c r="O409" s="72" t="str">
        <f t="shared" si="96"/>
        <v/>
      </c>
      <c r="P409" s="70" t="str">
        <f t="shared" si="97"/>
        <v/>
      </c>
    </row>
    <row r="410" spans="1:16" s="28" customFormat="1" x14ac:dyDescent="0.2">
      <c r="A410" s="79" t="str">
        <f t="shared" si="85"/>
        <v/>
      </c>
      <c r="B410" s="79" t="str">
        <f t="shared" si="86"/>
        <v/>
      </c>
      <c r="C410" s="79" t="str">
        <f t="shared" si="87"/>
        <v/>
      </c>
      <c r="D410" s="69" t="str">
        <f t="shared" si="84"/>
        <v/>
      </c>
      <c r="E410" s="69" t="str">
        <f t="shared" si="88"/>
        <v/>
      </c>
      <c r="F410" s="70" t="str">
        <f t="shared" si="89"/>
        <v/>
      </c>
      <c r="G410" s="70" t="str">
        <f t="shared" si="90"/>
        <v/>
      </c>
      <c r="H410" s="74" t="str">
        <f t="shared" si="93"/>
        <v/>
      </c>
      <c r="I410" s="74" t="str">
        <f t="shared" si="94"/>
        <v/>
      </c>
      <c r="J410" s="74" t="str">
        <f t="shared" si="91"/>
        <v/>
      </c>
      <c r="K410" s="74" t="str">
        <f t="shared" si="92"/>
        <v/>
      </c>
      <c r="L410" s="71" t="str">
        <f t="shared" si="95"/>
        <v/>
      </c>
      <c r="M410" s="80"/>
      <c r="N410" s="81"/>
      <c r="O410" s="72" t="str">
        <f t="shared" si="96"/>
        <v/>
      </c>
      <c r="P410" s="70" t="str">
        <f t="shared" si="97"/>
        <v/>
      </c>
    </row>
    <row r="411" spans="1:16" s="28" customFormat="1" x14ac:dyDescent="0.2">
      <c r="A411" s="79" t="str">
        <f t="shared" si="85"/>
        <v/>
      </c>
      <c r="B411" s="79" t="str">
        <f t="shared" si="86"/>
        <v/>
      </c>
      <c r="C411" s="79" t="str">
        <f t="shared" si="87"/>
        <v/>
      </c>
      <c r="D411" s="69" t="str">
        <f t="shared" si="84"/>
        <v/>
      </c>
      <c r="E411" s="69" t="str">
        <f t="shared" si="88"/>
        <v/>
      </c>
      <c r="F411" s="70" t="str">
        <f t="shared" si="89"/>
        <v/>
      </c>
      <c r="G411" s="70" t="str">
        <f t="shared" si="90"/>
        <v/>
      </c>
      <c r="H411" s="74" t="str">
        <f t="shared" si="93"/>
        <v/>
      </c>
      <c r="I411" s="74" t="str">
        <f t="shared" si="94"/>
        <v/>
      </c>
      <c r="J411" s="74" t="str">
        <f t="shared" si="91"/>
        <v/>
      </c>
      <c r="K411" s="74" t="str">
        <f t="shared" si="92"/>
        <v/>
      </c>
      <c r="L411" s="71" t="str">
        <f t="shared" si="95"/>
        <v/>
      </c>
      <c r="M411" s="80"/>
      <c r="N411" s="81"/>
      <c r="O411" s="72" t="str">
        <f t="shared" si="96"/>
        <v/>
      </c>
      <c r="P411" s="70" t="str">
        <f t="shared" si="97"/>
        <v/>
      </c>
    </row>
    <row r="412" spans="1:16" s="28" customFormat="1" x14ac:dyDescent="0.2">
      <c r="A412" s="79" t="str">
        <f t="shared" si="85"/>
        <v/>
      </c>
      <c r="B412" s="79" t="str">
        <f t="shared" si="86"/>
        <v/>
      </c>
      <c r="C412" s="79" t="str">
        <f t="shared" si="87"/>
        <v/>
      </c>
      <c r="D412" s="69" t="str">
        <f t="shared" si="84"/>
        <v/>
      </c>
      <c r="E412" s="69" t="str">
        <f t="shared" si="88"/>
        <v/>
      </c>
      <c r="F412" s="70" t="str">
        <f t="shared" si="89"/>
        <v/>
      </c>
      <c r="G412" s="70" t="str">
        <f t="shared" si="90"/>
        <v/>
      </c>
      <c r="H412" s="74" t="str">
        <f t="shared" si="93"/>
        <v/>
      </c>
      <c r="I412" s="74" t="str">
        <f t="shared" si="94"/>
        <v/>
      </c>
      <c r="J412" s="74" t="str">
        <f t="shared" si="91"/>
        <v/>
      </c>
      <c r="K412" s="74" t="str">
        <f t="shared" si="92"/>
        <v/>
      </c>
      <c r="L412" s="71" t="str">
        <f t="shared" si="95"/>
        <v/>
      </c>
      <c r="M412" s="80"/>
      <c r="N412" s="81"/>
      <c r="O412" s="72" t="str">
        <f t="shared" si="96"/>
        <v/>
      </c>
      <c r="P412" s="70" t="str">
        <f t="shared" si="97"/>
        <v/>
      </c>
    </row>
    <row r="413" spans="1:16" s="28" customFormat="1" x14ac:dyDescent="0.2">
      <c r="A413" s="79" t="str">
        <f t="shared" si="85"/>
        <v/>
      </c>
      <c r="B413" s="79" t="str">
        <f t="shared" si="86"/>
        <v/>
      </c>
      <c r="C413" s="79" t="str">
        <f t="shared" si="87"/>
        <v/>
      </c>
      <c r="D413" s="69" t="str">
        <f t="shared" si="84"/>
        <v/>
      </c>
      <c r="E413" s="69" t="str">
        <f t="shared" si="88"/>
        <v/>
      </c>
      <c r="F413" s="70" t="str">
        <f t="shared" si="89"/>
        <v/>
      </c>
      <c r="G413" s="70" t="str">
        <f t="shared" si="90"/>
        <v/>
      </c>
      <c r="H413" s="74" t="str">
        <f t="shared" si="93"/>
        <v/>
      </c>
      <c r="I413" s="74" t="str">
        <f t="shared" si="94"/>
        <v/>
      </c>
      <c r="J413" s="74" t="str">
        <f t="shared" si="91"/>
        <v/>
      </c>
      <c r="K413" s="74" t="str">
        <f t="shared" si="92"/>
        <v/>
      </c>
      <c r="L413" s="71" t="str">
        <f t="shared" si="95"/>
        <v/>
      </c>
      <c r="M413" s="80"/>
      <c r="N413" s="81"/>
      <c r="O413" s="72" t="str">
        <f t="shared" si="96"/>
        <v/>
      </c>
      <c r="P413" s="70" t="str">
        <f t="shared" si="97"/>
        <v/>
      </c>
    </row>
    <row r="414" spans="1:16" s="28" customFormat="1" x14ac:dyDescent="0.2">
      <c r="A414" s="79" t="str">
        <f t="shared" si="85"/>
        <v/>
      </c>
      <c r="B414" s="79" t="str">
        <f t="shared" si="86"/>
        <v/>
      </c>
      <c r="C414" s="79" t="str">
        <f t="shared" si="87"/>
        <v/>
      </c>
      <c r="D414" s="69" t="str">
        <f t="shared" si="84"/>
        <v/>
      </c>
      <c r="E414" s="69" t="str">
        <f t="shared" si="88"/>
        <v/>
      </c>
      <c r="F414" s="70" t="str">
        <f t="shared" si="89"/>
        <v/>
      </c>
      <c r="G414" s="70" t="str">
        <f t="shared" si="90"/>
        <v/>
      </c>
      <c r="H414" s="74" t="str">
        <f t="shared" si="93"/>
        <v/>
      </c>
      <c r="I414" s="74" t="str">
        <f t="shared" si="94"/>
        <v/>
      </c>
      <c r="J414" s="74" t="str">
        <f t="shared" si="91"/>
        <v/>
      </c>
      <c r="K414" s="74" t="str">
        <f t="shared" si="92"/>
        <v/>
      </c>
      <c r="L414" s="71" t="str">
        <f t="shared" si="95"/>
        <v/>
      </c>
      <c r="M414" s="80"/>
      <c r="N414" s="81"/>
      <c r="O414" s="72" t="str">
        <f t="shared" si="96"/>
        <v/>
      </c>
      <c r="P414" s="70" t="str">
        <f t="shared" si="97"/>
        <v/>
      </c>
    </row>
    <row r="415" spans="1:16" s="28" customFormat="1" x14ac:dyDescent="0.2">
      <c r="A415" s="79" t="str">
        <f t="shared" si="85"/>
        <v/>
      </c>
      <c r="B415" s="79" t="str">
        <f t="shared" si="86"/>
        <v/>
      </c>
      <c r="C415" s="79" t="str">
        <f t="shared" si="87"/>
        <v/>
      </c>
      <c r="D415" s="69" t="str">
        <f t="shared" si="84"/>
        <v/>
      </c>
      <c r="E415" s="69" t="str">
        <f t="shared" si="88"/>
        <v/>
      </c>
      <c r="F415" s="70" t="str">
        <f t="shared" si="89"/>
        <v/>
      </c>
      <c r="G415" s="70" t="str">
        <f t="shared" si="90"/>
        <v/>
      </c>
      <c r="H415" s="74" t="str">
        <f t="shared" si="93"/>
        <v/>
      </c>
      <c r="I415" s="74" t="str">
        <f t="shared" si="94"/>
        <v/>
      </c>
      <c r="J415" s="74" t="str">
        <f t="shared" si="91"/>
        <v/>
      </c>
      <c r="K415" s="74" t="str">
        <f t="shared" si="92"/>
        <v/>
      </c>
      <c r="L415" s="71" t="str">
        <f t="shared" si="95"/>
        <v/>
      </c>
      <c r="M415" s="80"/>
      <c r="N415" s="81"/>
      <c r="O415" s="72" t="str">
        <f t="shared" si="96"/>
        <v/>
      </c>
      <c r="P415" s="70" t="str">
        <f t="shared" si="97"/>
        <v/>
      </c>
    </row>
    <row r="416" spans="1:16" s="28" customFormat="1" x14ac:dyDescent="0.2">
      <c r="A416" s="79" t="str">
        <f t="shared" si="85"/>
        <v/>
      </c>
      <c r="B416" s="79" t="str">
        <f t="shared" si="86"/>
        <v/>
      </c>
      <c r="C416" s="79" t="str">
        <f t="shared" si="87"/>
        <v/>
      </c>
      <c r="D416" s="69" t="str">
        <f t="shared" si="84"/>
        <v/>
      </c>
      <c r="E416" s="69" t="str">
        <f t="shared" si="88"/>
        <v/>
      </c>
      <c r="F416" s="70" t="str">
        <f t="shared" si="89"/>
        <v/>
      </c>
      <c r="G416" s="70" t="str">
        <f t="shared" si="90"/>
        <v/>
      </c>
      <c r="H416" s="74" t="str">
        <f t="shared" si="93"/>
        <v/>
      </c>
      <c r="I416" s="74" t="str">
        <f t="shared" si="94"/>
        <v/>
      </c>
      <c r="J416" s="74" t="str">
        <f t="shared" si="91"/>
        <v/>
      </c>
      <c r="K416" s="74" t="str">
        <f t="shared" si="92"/>
        <v/>
      </c>
      <c r="L416" s="71" t="str">
        <f t="shared" si="95"/>
        <v/>
      </c>
      <c r="M416" s="80"/>
      <c r="N416" s="81"/>
      <c r="O416" s="72" t="str">
        <f t="shared" si="96"/>
        <v/>
      </c>
      <c r="P416" s="70" t="str">
        <f t="shared" si="97"/>
        <v/>
      </c>
    </row>
    <row r="417" spans="1:16" s="28" customFormat="1" x14ac:dyDescent="0.2">
      <c r="A417" s="79" t="str">
        <f t="shared" si="85"/>
        <v/>
      </c>
      <c r="B417" s="79" t="str">
        <f t="shared" si="86"/>
        <v/>
      </c>
      <c r="C417" s="79" t="str">
        <f t="shared" si="87"/>
        <v/>
      </c>
      <c r="D417" s="69" t="str">
        <f t="shared" si="84"/>
        <v/>
      </c>
      <c r="E417" s="69" t="str">
        <f t="shared" si="88"/>
        <v/>
      </c>
      <c r="F417" s="70" t="str">
        <f t="shared" si="89"/>
        <v/>
      </c>
      <c r="G417" s="70" t="str">
        <f t="shared" si="90"/>
        <v/>
      </c>
      <c r="H417" s="74" t="str">
        <f t="shared" si="93"/>
        <v/>
      </c>
      <c r="I417" s="74" t="str">
        <f t="shared" si="94"/>
        <v/>
      </c>
      <c r="J417" s="74" t="str">
        <f t="shared" si="91"/>
        <v/>
      </c>
      <c r="K417" s="74" t="str">
        <f t="shared" si="92"/>
        <v/>
      </c>
      <c r="L417" s="71" t="str">
        <f t="shared" si="95"/>
        <v/>
      </c>
      <c r="M417" s="80"/>
      <c r="N417" s="81"/>
      <c r="O417" s="72" t="str">
        <f t="shared" si="96"/>
        <v/>
      </c>
      <c r="P417" s="70" t="str">
        <f t="shared" si="97"/>
        <v/>
      </c>
    </row>
    <row r="418" spans="1:16" s="28" customFormat="1" x14ac:dyDescent="0.2">
      <c r="A418" s="79" t="str">
        <f t="shared" si="85"/>
        <v/>
      </c>
      <c r="B418" s="79" t="str">
        <f t="shared" si="86"/>
        <v/>
      </c>
      <c r="C418" s="79" t="str">
        <f t="shared" si="87"/>
        <v/>
      </c>
      <c r="D418" s="69" t="str">
        <f t="shared" si="84"/>
        <v/>
      </c>
      <c r="E418" s="69" t="str">
        <f t="shared" si="88"/>
        <v/>
      </c>
      <c r="F418" s="70" t="str">
        <f t="shared" si="89"/>
        <v/>
      </c>
      <c r="G418" s="70" t="str">
        <f t="shared" si="90"/>
        <v/>
      </c>
      <c r="H418" s="74" t="str">
        <f t="shared" si="93"/>
        <v/>
      </c>
      <c r="I418" s="74" t="str">
        <f t="shared" si="94"/>
        <v/>
      </c>
      <c r="J418" s="74" t="str">
        <f t="shared" si="91"/>
        <v/>
      </c>
      <c r="K418" s="74" t="str">
        <f t="shared" si="92"/>
        <v/>
      </c>
      <c r="L418" s="71" t="str">
        <f t="shared" si="95"/>
        <v/>
      </c>
      <c r="M418" s="80"/>
      <c r="N418" s="81"/>
      <c r="O418" s="72" t="str">
        <f t="shared" si="96"/>
        <v/>
      </c>
      <c r="P418" s="70" t="str">
        <f t="shared" si="97"/>
        <v/>
      </c>
    </row>
    <row r="419" spans="1:16" s="28" customFormat="1" x14ac:dyDescent="0.2">
      <c r="A419" s="79" t="str">
        <f t="shared" si="85"/>
        <v/>
      </c>
      <c r="B419" s="79" t="str">
        <f t="shared" si="86"/>
        <v/>
      </c>
      <c r="C419" s="79" t="str">
        <f t="shared" si="87"/>
        <v/>
      </c>
      <c r="D419" s="69" t="str">
        <f t="shared" si="84"/>
        <v/>
      </c>
      <c r="E419" s="69" t="str">
        <f t="shared" si="88"/>
        <v/>
      </c>
      <c r="F419" s="70" t="str">
        <f t="shared" si="89"/>
        <v/>
      </c>
      <c r="G419" s="70" t="str">
        <f t="shared" si="90"/>
        <v/>
      </c>
      <c r="H419" s="74" t="str">
        <f t="shared" si="93"/>
        <v/>
      </c>
      <c r="I419" s="74" t="str">
        <f t="shared" si="94"/>
        <v/>
      </c>
      <c r="J419" s="74" t="str">
        <f t="shared" si="91"/>
        <v/>
      </c>
      <c r="K419" s="74" t="str">
        <f t="shared" si="92"/>
        <v/>
      </c>
      <c r="L419" s="71" t="str">
        <f t="shared" si="95"/>
        <v/>
      </c>
      <c r="M419" s="80"/>
      <c r="N419" s="81"/>
      <c r="O419" s="72" t="str">
        <f t="shared" si="96"/>
        <v/>
      </c>
      <c r="P419" s="70" t="str">
        <f t="shared" si="97"/>
        <v/>
      </c>
    </row>
    <row r="420" spans="1:16" s="28" customFormat="1" x14ac:dyDescent="0.2">
      <c r="A420" s="79" t="str">
        <f t="shared" si="85"/>
        <v/>
      </c>
      <c r="B420" s="79" t="str">
        <f t="shared" si="86"/>
        <v/>
      </c>
      <c r="C420" s="79" t="str">
        <f t="shared" si="87"/>
        <v/>
      </c>
      <c r="D420" s="69" t="str">
        <f t="shared" si="84"/>
        <v/>
      </c>
      <c r="E420" s="69" t="str">
        <f t="shared" si="88"/>
        <v/>
      </c>
      <c r="F420" s="70" t="str">
        <f t="shared" si="89"/>
        <v/>
      </c>
      <c r="G420" s="70" t="str">
        <f t="shared" si="90"/>
        <v/>
      </c>
      <c r="H420" s="74" t="str">
        <f t="shared" si="93"/>
        <v/>
      </c>
      <c r="I420" s="74" t="str">
        <f t="shared" si="94"/>
        <v/>
      </c>
      <c r="J420" s="74" t="str">
        <f t="shared" si="91"/>
        <v/>
      </c>
      <c r="K420" s="74" t="str">
        <f t="shared" si="92"/>
        <v/>
      </c>
      <c r="L420" s="71" t="str">
        <f t="shared" si="95"/>
        <v/>
      </c>
      <c r="M420" s="80"/>
      <c r="N420" s="81"/>
      <c r="O420" s="72" t="str">
        <f t="shared" si="96"/>
        <v/>
      </c>
      <c r="P420" s="70" t="str">
        <f t="shared" si="97"/>
        <v/>
      </c>
    </row>
    <row r="421" spans="1:16" s="28" customFormat="1" x14ac:dyDescent="0.2">
      <c r="A421" s="79" t="str">
        <f t="shared" si="85"/>
        <v/>
      </c>
      <c r="B421" s="79" t="str">
        <f t="shared" si="86"/>
        <v/>
      </c>
      <c r="C421" s="79" t="str">
        <f t="shared" si="87"/>
        <v/>
      </c>
      <c r="D421" s="69" t="str">
        <f t="shared" si="84"/>
        <v/>
      </c>
      <c r="E421" s="69" t="str">
        <f t="shared" si="88"/>
        <v/>
      </c>
      <c r="F421" s="70" t="str">
        <f t="shared" si="89"/>
        <v/>
      </c>
      <c r="G421" s="70" t="str">
        <f t="shared" si="90"/>
        <v/>
      </c>
      <c r="H421" s="74" t="str">
        <f t="shared" si="93"/>
        <v/>
      </c>
      <c r="I421" s="74" t="str">
        <f t="shared" si="94"/>
        <v/>
      </c>
      <c r="J421" s="74" t="str">
        <f t="shared" si="91"/>
        <v/>
      </c>
      <c r="K421" s="74" t="str">
        <f t="shared" si="92"/>
        <v/>
      </c>
      <c r="L421" s="71" t="str">
        <f t="shared" si="95"/>
        <v/>
      </c>
      <c r="M421" s="80"/>
      <c r="N421" s="81"/>
      <c r="O421" s="72" t="str">
        <f t="shared" si="96"/>
        <v/>
      </c>
      <c r="P421" s="70" t="str">
        <f t="shared" si="97"/>
        <v/>
      </c>
    </row>
    <row r="422" spans="1:16" s="28" customFormat="1" x14ac:dyDescent="0.2">
      <c r="A422" s="79" t="str">
        <f t="shared" si="85"/>
        <v/>
      </c>
      <c r="B422" s="79" t="str">
        <f t="shared" si="86"/>
        <v/>
      </c>
      <c r="C422" s="79" t="str">
        <f t="shared" si="87"/>
        <v/>
      </c>
      <c r="D422" s="69" t="str">
        <f t="shared" si="84"/>
        <v/>
      </c>
      <c r="E422" s="69" t="str">
        <f t="shared" si="88"/>
        <v/>
      </c>
      <c r="F422" s="70" t="str">
        <f t="shared" si="89"/>
        <v/>
      </c>
      <c r="G422" s="70" t="str">
        <f t="shared" si="90"/>
        <v/>
      </c>
      <c r="H422" s="74" t="str">
        <f t="shared" si="93"/>
        <v/>
      </c>
      <c r="I422" s="74" t="str">
        <f t="shared" si="94"/>
        <v/>
      </c>
      <c r="J422" s="74" t="str">
        <f t="shared" si="91"/>
        <v/>
      </c>
      <c r="K422" s="74" t="str">
        <f t="shared" si="92"/>
        <v/>
      </c>
      <c r="L422" s="71" t="str">
        <f t="shared" si="95"/>
        <v/>
      </c>
      <c r="M422" s="80"/>
      <c r="N422" s="81"/>
      <c r="O422" s="72" t="str">
        <f t="shared" si="96"/>
        <v/>
      </c>
      <c r="P422" s="70" t="str">
        <f t="shared" si="97"/>
        <v/>
      </c>
    </row>
    <row r="423" spans="1:16" s="28" customFormat="1" x14ac:dyDescent="0.2">
      <c r="A423" s="79" t="str">
        <f t="shared" si="85"/>
        <v/>
      </c>
      <c r="B423" s="79" t="str">
        <f t="shared" si="86"/>
        <v/>
      </c>
      <c r="C423" s="79" t="str">
        <f t="shared" si="87"/>
        <v/>
      </c>
      <c r="D423" s="69" t="str">
        <f t="shared" si="84"/>
        <v/>
      </c>
      <c r="E423" s="69" t="str">
        <f t="shared" si="88"/>
        <v/>
      </c>
      <c r="F423" s="70" t="str">
        <f t="shared" si="89"/>
        <v/>
      </c>
      <c r="G423" s="70" t="str">
        <f t="shared" si="90"/>
        <v/>
      </c>
      <c r="H423" s="74" t="str">
        <f t="shared" si="93"/>
        <v/>
      </c>
      <c r="I423" s="74" t="str">
        <f t="shared" si="94"/>
        <v/>
      </c>
      <c r="J423" s="74" t="str">
        <f t="shared" si="91"/>
        <v/>
      </c>
      <c r="K423" s="74" t="str">
        <f t="shared" si="92"/>
        <v/>
      </c>
      <c r="L423" s="71" t="str">
        <f t="shared" si="95"/>
        <v/>
      </c>
      <c r="M423" s="80"/>
      <c r="N423" s="81"/>
      <c r="O423" s="72" t="str">
        <f t="shared" si="96"/>
        <v/>
      </c>
      <c r="P423" s="70" t="str">
        <f t="shared" si="97"/>
        <v/>
      </c>
    </row>
    <row r="424" spans="1:16" s="28" customFormat="1" x14ac:dyDescent="0.2">
      <c r="A424" s="79" t="str">
        <f t="shared" si="85"/>
        <v/>
      </c>
      <c r="B424" s="79" t="str">
        <f t="shared" si="86"/>
        <v/>
      </c>
      <c r="C424" s="79" t="str">
        <f t="shared" si="87"/>
        <v/>
      </c>
      <c r="D424" s="69" t="str">
        <f t="shared" si="84"/>
        <v/>
      </c>
      <c r="E424" s="69" t="str">
        <f t="shared" si="88"/>
        <v/>
      </c>
      <c r="F424" s="70" t="str">
        <f t="shared" si="89"/>
        <v/>
      </c>
      <c r="G424" s="70" t="str">
        <f t="shared" si="90"/>
        <v/>
      </c>
      <c r="H424" s="74" t="str">
        <f t="shared" si="93"/>
        <v/>
      </c>
      <c r="I424" s="74" t="str">
        <f t="shared" si="94"/>
        <v/>
      </c>
      <c r="J424" s="74" t="str">
        <f t="shared" si="91"/>
        <v/>
      </c>
      <c r="K424" s="74" t="str">
        <f t="shared" si="92"/>
        <v/>
      </c>
      <c r="L424" s="71" t="str">
        <f t="shared" si="95"/>
        <v/>
      </c>
      <c r="M424" s="80"/>
      <c r="N424" s="81"/>
      <c r="O424" s="72" t="str">
        <f t="shared" si="96"/>
        <v/>
      </c>
      <c r="P424" s="70" t="str">
        <f t="shared" si="97"/>
        <v/>
      </c>
    </row>
    <row r="425" spans="1:16" s="28" customFormat="1" x14ac:dyDescent="0.2">
      <c r="A425" s="79" t="str">
        <f t="shared" si="85"/>
        <v/>
      </c>
      <c r="B425" s="79" t="str">
        <f t="shared" si="86"/>
        <v/>
      </c>
      <c r="C425" s="79" t="str">
        <f t="shared" si="87"/>
        <v/>
      </c>
      <c r="D425" s="69" t="str">
        <f t="shared" si="84"/>
        <v/>
      </c>
      <c r="E425" s="69" t="str">
        <f t="shared" si="88"/>
        <v/>
      </c>
      <c r="F425" s="70" t="str">
        <f t="shared" si="89"/>
        <v/>
      </c>
      <c r="G425" s="70" t="str">
        <f t="shared" si="90"/>
        <v/>
      </c>
      <c r="H425" s="74" t="str">
        <f t="shared" si="93"/>
        <v/>
      </c>
      <c r="I425" s="74" t="str">
        <f t="shared" si="94"/>
        <v/>
      </c>
      <c r="J425" s="74" t="str">
        <f t="shared" si="91"/>
        <v/>
      </c>
      <c r="K425" s="74" t="str">
        <f t="shared" si="92"/>
        <v/>
      </c>
      <c r="L425" s="71" t="str">
        <f t="shared" si="95"/>
        <v/>
      </c>
      <c r="M425" s="80"/>
      <c r="N425" s="81"/>
      <c r="O425" s="72" t="str">
        <f t="shared" si="96"/>
        <v/>
      </c>
      <c r="P425" s="70" t="str">
        <f t="shared" si="97"/>
        <v/>
      </c>
    </row>
    <row r="426" spans="1:16" s="28" customFormat="1" x14ac:dyDescent="0.2">
      <c r="A426" s="79" t="str">
        <f t="shared" si="85"/>
        <v/>
      </c>
      <c r="B426" s="79" t="str">
        <f t="shared" si="86"/>
        <v/>
      </c>
      <c r="C426" s="79" t="str">
        <f t="shared" si="87"/>
        <v/>
      </c>
      <c r="D426" s="69" t="str">
        <f t="shared" si="84"/>
        <v/>
      </c>
      <c r="E426" s="69" t="str">
        <f t="shared" si="88"/>
        <v/>
      </c>
      <c r="F426" s="70" t="str">
        <f t="shared" si="89"/>
        <v/>
      </c>
      <c r="G426" s="70" t="str">
        <f t="shared" si="90"/>
        <v/>
      </c>
      <c r="H426" s="74" t="str">
        <f t="shared" si="93"/>
        <v/>
      </c>
      <c r="I426" s="74" t="str">
        <f t="shared" si="94"/>
        <v/>
      </c>
      <c r="J426" s="74" t="str">
        <f t="shared" si="91"/>
        <v/>
      </c>
      <c r="K426" s="74" t="str">
        <f t="shared" si="92"/>
        <v/>
      </c>
      <c r="L426" s="71" t="str">
        <f t="shared" si="95"/>
        <v/>
      </c>
      <c r="M426" s="80"/>
      <c r="N426" s="81"/>
      <c r="O426" s="72" t="str">
        <f t="shared" si="96"/>
        <v/>
      </c>
      <c r="P426" s="70" t="str">
        <f t="shared" si="97"/>
        <v/>
      </c>
    </row>
    <row r="427" spans="1:16" s="28" customFormat="1" x14ac:dyDescent="0.2">
      <c r="A427" s="79" t="str">
        <f t="shared" si="85"/>
        <v/>
      </c>
      <c r="B427" s="79" t="str">
        <f t="shared" si="86"/>
        <v/>
      </c>
      <c r="C427" s="79" t="str">
        <f t="shared" si="87"/>
        <v/>
      </c>
      <c r="D427" s="69" t="str">
        <f t="shared" si="84"/>
        <v/>
      </c>
      <c r="E427" s="69" t="str">
        <f t="shared" si="88"/>
        <v/>
      </c>
      <c r="F427" s="70" t="str">
        <f t="shared" si="89"/>
        <v/>
      </c>
      <c r="G427" s="70" t="str">
        <f t="shared" si="90"/>
        <v/>
      </c>
      <c r="H427" s="74" t="str">
        <f t="shared" si="93"/>
        <v/>
      </c>
      <c r="I427" s="74" t="str">
        <f t="shared" si="94"/>
        <v/>
      </c>
      <c r="J427" s="74" t="str">
        <f t="shared" si="91"/>
        <v/>
      </c>
      <c r="K427" s="74" t="str">
        <f t="shared" si="92"/>
        <v/>
      </c>
      <c r="L427" s="71" t="str">
        <f t="shared" si="95"/>
        <v/>
      </c>
      <c r="M427" s="80"/>
      <c r="N427" s="81"/>
      <c r="O427" s="72" t="str">
        <f t="shared" si="96"/>
        <v/>
      </c>
      <c r="P427" s="70" t="str">
        <f t="shared" si="97"/>
        <v/>
      </c>
    </row>
    <row r="428" spans="1:16" s="28" customFormat="1" x14ac:dyDescent="0.2">
      <c r="A428" s="79" t="str">
        <f t="shared" si="85"/>
        <v/>
      </c>
      <c r="B428" s="79" t="str">
        <f t="shared" si="86"/>
        <v/>
      </c>
      <c r="C428" s="79" t="str">
        <f t="shared" si="87"/>
        <v/>
      </c>
      <c r="D428" s="69" t="str">
        <f t="shared" si="84"/>
        <v/>
      </c>
      <c r="E428" s="69" t="str">
        <f t="shared" si="88"/>
        <v/>
      </c>
      <c r="F428" s="70" t="str">
        <f t="shared" si="89"/>
        <v/>
      </c>
      <c r="G428" s="70" t="str">
        <f t="shared" si="90"/>
        <v/>
      </c>
      <c r="H428" s="74" t="str">
        <f t="shared" si="93"/>
        <v/>
      </c>
      <c r="I428" s="74" t="str">
        <f t="shared" si="94"/>
        <v/>
      </c>
      <c r="J428" s="74" t="str">
        <f t="shared" si="91"/>
        <v/>
      </c>
      <c r="K428" s="74" t="str">
        <f t="shared" si="92"/>
        <v/>
      </c>
      <c r="L428" s="71" t="str">
        <f t="shared" si="95"/>
        <v/>
      </c>
      <c r="M428" s="80"/>
      <c r="N428" s="81"/>
      <c r="O428" s="72" t="str">
        <f t="shared" si="96"/>
        <v/>
      </c>
      <c r="P428" s="70" t="str">
        <f t="shared" si="97"/>
        <v/>
      </c>
    </row>
    <row r="429" spans="1:16" s="28" customFormat="1" x14ac:dyDescent="0.2">
      <c r="A429" s="79" t="str">
        <f t="shared" si="85"/>
        <v/>
      </c>
      <c r="B429" s="79" t="str">
        <f t="shared" si="86"/>
        <v/>
      </c>
      <c r="C429" s="79" t="str">
        <f t="shared" si="87"/>
        <v/>
      </c>
      <c r="D429" s="69" t="str">
        <f t="shared" si="84"/>
        <v/>
      </c>
      <c r="E429" s="69" t="str">
        <f t="shared" si="88"/>
        <v/>
      </c>
      <c r="F429" s="70" t="str">
        <f t="shared" si="89"/>
        <v/>
      </c>
      <c r="G429" s="70" t="str">
        <f t="shared" si="90"/>
        <v/>
      </c>
      <c r="H429" s="74" t="str">
        <f t="shared" si="93"/>
        <v/>
      </c>
      <c r="I429" s="74" t="str">
        <f t="shared" si="94"/>
        <v/>
      </c>
      <c r="J429" s="74" t="str">
        <f t="shared" si="91"/>
        <v/>
      </c>
      <c r="K429" s="74" t="str">
        <f t="shared" si="92"/>
        <v/>
      </c>
      <c r="L429" s="71" t="str">
        <f t="shared" si="95"/>
        <v/>
      </c>
      <c r="M429" s="80"/>
      <c r="N429" s="81"/>
      <c r="O429" s="72" t="str">
        <f t="shared" si="96"/>
        <v/>
      </c>
      <c r="P429" s="70" t="str">
        <f t="shared" si="97"/>
        <v/>
      </c>
    </row>
    <row r="430" spans="1:16" s="28" customFormat="1" x14ac:dyDescent="0.2">
      <c r="A430" s="79" t="str">
        <f t="shared" si="85"/>
        <v/>
      </c>
      <c r="B430" s="79" t="str">
        <f t="shared" si="86"/>
        <v/>
      </c>
      <c r="C430" s="79" t="str">
        <f t="shared" si="87"/>
        <v/>
      </c>
      <c r="D430" s="69" t="str">
        <f t="shared" si="84"/>
        <v/>
      </c>
      <c r="E430" s="69" t="str">
        <f t="shared" si="88"/>
        <v/>
      </c>
      <c r="F430" s="70" t="str">
        <f t="shared" si="89"/>
        <v/>
      </c>
      <c r="G430" s="70" t="str">
        <f t="shared" si="90"/>
        <v/>
      </c>
      <c r="H430" s="74" t="str">
        <f t="shared" si="93"/>
        <v/>
      </c>
      <c r="I430" s="74" t="str">
        <f t="shared" si="94"/>
        <v/>
      </c>
      <c r="J430" s="74" t="str">
        <f t="shared" si="91"/>
        <v/>
      </c>
      <c r="K430" s="74" t="str">
        <f t="shared" si="92"/>
        <v/>
      </c>
      <c r="L430" s="71" t="str">
        <f t="shared" si="95"/>
        <v/>
      </c>
      <c r="M430" s="80"/>
      <c r="N430" s="81"/>
      <c r="O430" s="72" t="str">
        <f t="shared" si="96"/>
        <v/>
      </c>
      <c r="P430" s="70" t="str">
        <f t="shared" si="97"/>
        <v/>
      </c>
    </row>
    <row r="431" spans="1:16" s="28" customFormat="1" x14ac:dyDescent="0.2">
      <c r="A431" s="79" t="str">
        <f t="shared" si="85"/>
        <v/>
      </c>
      <c r="B431" s="79" t="str">
        <f t="shared" si="86"/>
        <v/>
      </c>
      <c r="C431" s="79" t="str">
        <f t="shared" si="87"/>
        <v/>
      </c>
      <c r="D431" s="69" t="str">
        <f t="shared" si="84"/>
        <v/>
      </c>
      <c r="E431" s="69" t="str">
        <f t="shared" si="88"/>
        <v/>
      </c>
      <c r="F431" s="70" t="str">
        <f t="shared" si="89"/>
        <v/>
      </c>
      <c r="G431" s="70" t="str">
        <f t="shared" si="90"/>
        <v/>
      </c>
      <c r="H431" s="74" t="str">
        <f t="shared" si="93"/>
        <v/>
      </c>
      <c r="I431" s="74" t="str">
        <f t="shared" si="94"/>
        <v/>
      </c>
      <c r="J431" s="74" t="str">
        <f t="shared" si="91"/>
        <v/>
      </c>
      <c r="K431" s="74" t="str">
        <f t="shared" si="92"/>
        <v/>
      </c>
      <c r="L431" s="71" t="str">
        <f t="shared" si="95"/>
        <v/>
      </c>
      <c r="M431" s="80"/>
      <c r="N431" s="81"/>
      <c r="O431" s="72" t="str">
        <f t="shared" si="96"/>
        <v/>
      </c>
      <c r="P431" s="70" t="str">
        <f t="shared" si="97"/>
        <v/>
      </c>
    </row>
    <row r="432" spans="1:16" s="28" customFormat="1" x14ac:dyDescent="0.2">
      <c r="A432" s="79" t="str">
        <f t="shared" si="85"/>
        <v/>
      </c>
      <c r="B432" s="79" t="str">
        <f t="shared" si="86"/>
        <v/>
      </c>
      <c r="C432" s="79" t="str">
        <f t="shared" si="87"/>
        <v/>
      </c>
      <c r="D432" s="69" t="str">
        <f t="shared" si="84"/>
        <v/>
      </c>
      <c r="E432" s="69" t="str">
        <f t="shared" si="88"/>
        <v/>
      </c>
      <c r="F432" s="70" t="str">
        <f t="shared" si="89"/>
        <v/>
      </c>
      <c r="G432" s="70" t="str">
        <f t="shared" si="90"/>
        <v/>
      </c>
      <c r="H432" s="74" t="str">
        <f t="shared" si="93"/>
        <v/>
      </c>
      <c r="I432" s="74" t="str">
        <f t="shared" si="94"/>
        <v/>
      </c>
      <c r="J432" s="74" t="str">
        <f t="shared" si="91"/>
        <v/>
      </c>
      <c r="K432" s="74" t="str">
        <f t="shared" si="92"/>
        <v/>
      </c>
      <c r="L432" s="71" t="str">
        <f t="shared" si="95"/>
        <v/>
      </c>
      <c r="M432" s="80"/>
      <c r="N432" s="81"/>
      <c r="O432" s="72" t="str">
        <f t="shared" si="96"/>
        <v/>
      </c>
      <c r="P432" s="70" t="str">
        <f t="shared" si="97"/>
        <v/>
      </c>
    </row>
    <row r="433" spans="1:16" s="28" customFormat="1" x14ac:dyDescent="0.2">
      <c r="A433" s="79" t="str">
        <f t="shared" si="85"/>
        <v/>
      </c>
      <c r="B433" s="79" t="str">
        <f t="shared" si="86"/>
        <v/>
      </c>
      <c r="C433" s="79" t="str">
        <f t="shared" si="87"/>
        <v/>
      </c>
      <c r="D433" s="69" t="str">
        <f t="shared" si="84"/>
        <v/>
      </c>
      <c r="E433" s="69" t="str">
        <f t="shared" si="88"/>
        <v/>
      </c>
      <c r="F433" s="70" t="str">
        <f t="shared" si="89"/>
        <v/>
      </c>
      <c r="G433" s="70" t="str">
        <f t="shared" si="90"/>
        <v/>
      </c>
      <c r="H433" s="74" t="str">
        <f t="shared" si="93"/>
        <v/>
      </c>
      <c r="I433" s="74" t="str">
        <f t="shared" si="94"/>
        <v/>
      </c>
      <c r="J433" s="74" t="str">
        <f t="shared" si="91"/>
        <v/>
      </c>
      <c r="K433" s="74" t="str">
        <f t="shared" si="92"/>
        <v/>
      </c>
      <c r="L433" s="71" t="str">
        <f t="shared" si="95"/>
        <v/>
      </c>
      <c r="M433" s="80"/>
      <c r="N433" s="81"/>
      <c r="O433" s="72" t="str">
        <f t="shared" si="96"/>
        <v/>
      </c>
      <c r="P433" s="70" t="str">
        <f t="shared" si="97"/>
        <v/>
      </c>
    </row>
    <row r="434" spans="1:16" s="28" customFormat="1" x14ac:dyDescent="0.2">
      <c r="A434" s="79" t="str">
        <f t="shared" si="85"/>
        <v/>
      </c>
      <c r="B434" s="79" t="str">
        <f t="shared" si="86"/>
        <v/>
      </c>
      <c r="C434" s="79" t="str">
        <f t="shared" si="87"/>
        <v/>
      </c>
      <c r="D434" s="69" t="str">
        <f t="shared" si="84"/>
        <v/>
      </c>
      <c r="E434" s="69" t="str">
        <f t="shared" si="88"/>
        <v/>
      </c>
      <c r="F434" s="70" t="str">
        <f t="shared" si="89"/>
        <v/>
      </c>
      <c r="G434" s="70" t="str">
        <f t="shared" si="90"/>
        <v/>
      </c>
      <c r="H434" s="74" t="str">
        <f t="shared" si="93"/>
        <v/>
      </c>
      <c r="I434" s="74" t="str">
        <f t="shared" si="94"/>
        <v/>
      </c>
      <c r="J434" s="74" t="str">
        <f t="shared" si="91"/>
        <v/>
      </c>
      <c r="K434" s="74" t="str">
        <f t="shared" si="92"/>
        <v/>
      </c>
      <c r="L434" s="71" t="str">
        <f t="shared" si="95"/>
        <v/>
      </c>
      <c r="M434" s="80"/>
      <c r="N434" s="81"/>
      <c r="O434" s="72" t="str">
        <f t="shared" si="96"/>
        <v/>
      </c>
      <c r="P434" s="70" t="str">
        <f t="shared" si="97"/>
        <v/>
      </c>
    </row>
    <row r="435" spans="1:16" s="28" customFormat="1" x14ac:dyDescent="0.2">
      <c r="A435" s="79" t="str">
        <f t="shared" si="85"/>
        <v/>
      </c>
      <c r="B435" s="79" t="str">
        <f t="shared" si="86"/>
        <v/>
      </c>
      <c r="C435" s="79" t="str">
        <f t="shared" si="87"/>
        <v/>
      </c>
      <c r="D435" s="69" t="str">
        <f t="shared" si="84"/>
        <v/>
      </c>
      <c r="E435" s="69" t="str">
        <f t="shared" si="88"/>
        <v/>
      </c>
      <c r="F435" s="70" t="str">
        <f t="shared" si="89"/>
        <v/>
      </c>
      <c r="G435" s="70" t="str">
        <f t="shared" si="90"/>
        <v/>
      </c>
      <c r="H435" s="74" t="str">
        <f t="shared" si="93"/>
        <v/>
      </c>
      <c r="I435" s="74" t="str">
        <f t="shared" si="94"/>
        <v/>
      </c>
      <c r="J435" s="74" t="str">
        <f t="shared" si="91"/>
        <v/>
      </c>
      <c r="K435" s="74" t="str">
        <f t="shared" si="92"/>
        <v/>
      </c>
      <c r="L435" s="71" t="str">
        <f t="shared" si="95"/>
        <v/>
      </c>
      <c r="M435" s="80"/>
      <c r="N435" s="81"/>
      <c r="O435" s="72" t="str">
        <f t="shared" si="96"/>
        <v/>
      </c>
      <c r="P435" s="70" t="str">
        <f t="shared" si="97"/>
        <v/>
      </c>
    </row>
    <row r="436" spans="1:16" s="28" customFormat="1" x14ac:dyDescent="0.2">
      <c r="A436" s="79" t="str">
        <f t="shared" si="85"/>
        <v/>
      </c>
      <c r="B436" s="79" t="str">
        <f t="shared" si="86"/>
        <v/>
      </c>
      <c r="C436" s="79" t="str">
        <f t="shared" si="87"/>
        <v/>
      </c>
      <c r="D436" s="69" t="str">
        <f t="shared" si="84"/>
        <v/>
      </c>
      <c r="E436" s="69" t="str">
        <f t="shared" si="88"/>
        <v/>
      </c>
      <c r="F436" s="70" t="str">
        <f t="shared" si="89"/>
        <v/>
      </c>
      <c r="G436" s="70" t="str">
        <f t="shared" si="90"/>
        <v/>
      </c>
      <c r="H436" s="74" t="str">
        <f t="shared" si="93"/>
        <v/>
      </c>
      <c r="I436" s="74" t="str">
        <f t="shared" si="94"/>
        <v/>
      </c>
      <c r="J436" s="74" t="str">
        <f t="shared" si="91"/>
        <v/>
      </c>
      <c r="K436" s="74" t="str">
        <f t="shared" si="92"/>
        <v/>
      </c>
      <c r="L436" s="71" t="str">
        <f t="shared" si="95"/>
        <v/>
      </c>
      <c r="M436" s="80"/>
      <c r="N436" s="81"/>
      <c r="O436" s="72" t="str">
        <f t="shared" si="96"/>
        <v/>
      </c>
      <c r="P436" s="70" t="str">
        <f t="shared" si="97"/>
        <v/>
      </c>
    </row>
    <row r="437" spans="1:16" s="28" customFormat="1" x14ac:dyDescent="0.2">
      <c r="A437" s="79" t="str">
        <f t="shared" si="85"/>
        <v/>
      </c>
      <c r="B437" s="79" t="str">
        <f t="shared" si="86"/>
        <v/>
      </c>
      <c r="C437" s="79" t="str">
        <f t="shared" si="87"/>
        <v/>
      </c>
      <c r="D437" s="69" t="str">
        <f t="shared" si="84"/>
        <v/>
      </c>
      <c r="E437" s="69" t="str">
        <f t="shared" si="88"/>
        <v/>
      </c>
      <c r="F437" s="70" t="str">
        <f t="shared" si="89"/>
        <v/>
      </c>
      <c r="G437" s="70" t="str">
        <f t="shared" si="90"/>
        <v/>
      </c>
      <c r="H437" s="74" t="str">
        <f t="shared" si="93"/>
        <v/>
      </c>
      <c r="I437" s="74" t="str">
        <f t="shared" si="94"/>
        <v/>
      </c>
      <c r="J437" s="74" t="str">
        <f t="shared" si="91"/>
        <v/>
      </c>
      <c r="K437" s="74" t="str">
        <f t="shared" si="92"/>
        <v/>
      </c>
      <c r="L437" s="71" t="str">
        <f t="shared" si="95"/>
        <v/>
      </c>
      <c r="M437" s="80"/>
      <c r="N437" s="81"/>
      <c r="O437" s="72" t="str">
        <f t="shared" si="96"/>
        <v/>
      </c>
      <c r="P437" s="70" t="str">
        <f t="shared" si="97"/>
        <v/>
      </c>
    </row>
    <row r="438" spans="1:16" s="28" customFormat="1" x14ac:dyDescent="0.2">
      <c r="A438" s="79" t="str">
        <f t="shared" si="85"/>
        <v/>
      </c>
      <c r="B438" s="79" t="str">
        <f t="shared" si="86"/>
        <v/>
      </c>
      <c r="C438" s="79" t="str">
        <f t="shared" si="87"/>
        <v/>
      </c>
      <c r="D438" s="69" t="str">
        <f t="shared" si="84"/>
        <v/>
      </c>
      <c r="E438" s="69" t="str">
        <f t="shared" si="88"/>
        <v/>
      </c>
      <c r="F438" s="70" t="str">
        <f t="shared" si="89"/>
        <v/>
      </c>
      <c r="G438" s="70" t="str">
        <f t="shared" si="90"/>
        <v/>
      </c>
      <c r="H438" s="74" t="str">
        <f t="shared" si="93"/>
        <v/>
      </c>
      <c r="I438" s="74" t="str">
        <f t="shared" si="94"/>
        <v/>
      </c>
      <c r="J438" s="74" t="str">
        <f t="shared" si="91"/>
        <v/>
      </c>
      <c r="K438" s="74" t="str">
        <f t="shared" si="92"/>
        <v/>
      </c>
      <c r="L438" s="71" t="str">
        <f t="shared" si="95"/>
        <v/>
      </c>
      <c r="M438" s="80"/>
      <c r="N438" s="81"/>
      <c r="O438" s="72" t="str">
        <f t="shared" si="96"/>
        <v/>
      </c>
      <c r="P438" s="70" t="str">
        <f t="shared" si="97"/>
        <v/>
      </c>
    </row>
    <row r="439" spans="1:16" s="28" customFormat="1" x14ac:dyDescent="0.2">
      <c r="A439" s="79" t="str">
        <f t="shared" si="85"/>
        <v/>
      </c>
      <c r="B439" s="79" t="str">
        <f t="shared" si="86"/>
        <v/>
      </c>
      <c r="C439" s="79" t="str">
        <f t="shared" si="87"/>
        <v/>
      </c>
      <c r="D439" s="69" t="str">
        <f t="shared" si="84"/>
        <v/>
      </c>
      <c r="E439" s="69" t="str">
        <f t="shared" si="88"/>
        <v/>
      </c>
      <c r="F439" s="70" t="str">
        <f t="shared" si="89"/>
        <v/>
      </c>
      <c r="G439" s="70" t="str">
        <f t="shared" si="90"/>
        <v/>
      </c>
      <c r="H439" s="74" t="str">
        <f t="shared" si="93"/>
        <v/>
      </c>
      <c r="I439" s="74" t="str">
        <f t="shared" si="94"/>
        <v/>
      </c>
      <c r="J439" s="74" t="str">
        <f t="shared" si="91"/>
        <v/>
      </c>
      <c r="K439" s="74" t="str">
        <f t="shared" si="92"/>
        <v/>
      </c>
      <c r="L439" s="71" t="str">
        <f t="shared" si="95"/>
        <v/>
      </c>
      <c r="M439" s="80"/>
      <c r="N439" s="81"/>
      <c r="O439" s="72" t="str">
        <f t="shared" si="96"/>
        <v/>
      </c>
      <c r="P439" s="70" t="str">
        <f t="shared" si="97"/>
        <v/>
      </c>
    </row>
    <row r="440" spans="1:16" s="28" customFormat="1" x14ac:dyDescent="0.2">
      <c r="A440" s="79" t="str">
        <f t="shared" si="85"/>
        <v/>
      </c>
      <c r="B440" s="79" t="str">
        <f t="shared" si="86"/>
        <v/>
      </c>
      <c r="C440" s="79" t="str">
        <f t="shared" si="87"/>
        <v/>
      </c>
      <c r="D440" s="69" t="str">
        <f t="shared" si="84"/>
        <v/>
      </c>
      <c r="E440" s="69" t="str">
        <f t="shared" si="88"/>
        <v/>
      </c>
      <c r="F440" s="70" t="str">
        <f t="shared" si="89"/>
        <v/>
      </c>
      <c r="G440" s="70" t="str">
        <f t="shared" si="90"/>
        <v/>
      </c>
      <c r="H440" s="74" t="str">
        <f t="shared" si="93"/>
        <v/>
      </c>
      <c r="I440" s="74" t="str">
        <f t="shared" si="94"/>
        <v/>
      </c>
      <c r="J440" s="74" t="str">
        <f t="shared" si="91"/>
        <v/>
      </c>
      <c r="K440" s="74" t="str">
        <f t="shared" si="92"/>
        <v/>
      </c>
      <c r="L440" s="71" t="str">
        <f t="shared" si="95"/>
        <v/>
      </c>
      <c r="M440" s="80"/>
      <c r="N440" s="81"/>
      <c r="O440" s="72" t="str">
        <f t="shared" si="96"/>
        <v/>
      </c>
      <c r="P440" s="70" t="str">
        <f t="shared" si="97"/>
        <v/>
      </c>
    </row>
    <row r="441" spans="1:16" s="28" customFormat="1" x14ac:dyDescent="0.2">
      <c r="A441" s="79" t="str">
        <f t="shared" si="85"/>
        <v/>
      </c>
      <c r="B441" s="79" t="str">
        <f t="shared" si="86"/>
        <v/>
      </c>
      <c r="C441" s="79" t="str">
        <f t="shared" si="87"/>
        <v/>
      </c>
      <c r="D441" s="69" t="str">
        <f t="shared" si="84"/>
        <v/>
      </c>
      <c r="E441" s="69" t="str">
        <f t="shared" si="88"/>
        <v/>
      </c>
      <c r="F441" s="70" t="str">
        <f t="shared" si="89"/>
        <v/>
      </c>
      <c r="G441" s="70" t="str">
        <f t="shared" si="90"/>
        <v/>
      </c>
      <c r="H441" s="74" t="str">
        <f t="shared" si="93"/>
        <v/>
      </c>
      <c r="I441" s="74" t="str">
        <f t="shared" si="94"/>
        <v/>
      </c>
      <c r="J441" s="74" t="str">
        <f t="shared" si="91"/>
        <v/>
      </c>
      <c r="K441" s="74" t="str">
        <f t="shared" si="92"/>
        <v/>
      </c>
      <c r="L441" s="71" t="str">
        <f t="shared" si="95"/>
        <v/>
      </c>
      <c r="M441" s="80"/>
      <c r="N441" s="81"/>
      <c r="O441" s="72" t="str">
        <f t="shared" si="96"/>
        <v/>
      </c>
      <c r="P441" s="70" t="str">
        <f t="shared" si="97"/>
        <v/>
      </c>
    </row>
    <row r="442" spans="1:16" s="28" customFormat="1" x14ac:dyDescent="0.2">
      <c r="A442" s="79" t="str">
        <f t="shared" si="85"/>
        <v/>
      </c>
      <c r="B442" s="79" t="str">
        <f t="shared" si="86"/>
        <v/>
      </c>
      <c r="C442" s="79" t="str">
        <f t="shared" si="87"/>
        <v/>
      </c>
      <c r="D442" s="69" t="str">
        <f t="shared" si="84"/>
        <v/>
      </c>
      <c r="E442" s="69" t="str">
        <f t="shared" si="88"/>
        <v/>
      </c>
      <c r="F442" s="70" t="str">
        <f t="shared" si="89"/>
        <v/>
      </c>
      <c r="G442" s="70" t="str">
        <f t="shared" si="90"/>
        <v/>
      </c>
      <c r="H442" s="74" t="str">
        <f t="shared" si="93"/>
        <v/>
      </c>
      <c r="I442" s="74" t="str">
        <f t="shared" si="94"/>
        <v/>
      </c>
      <c r="J442" s="74" t="str">
        <f t="shared" si="91"/>
        <v/>
      </c>
      <c r="K442" s="74" t="str">
        <f t="shared" si="92"/>
        <v/>
      </c>
      <c r="L442" s="71" t="str">
        <f t="shared" si="95"/>
        <v/>
      </c>
      <c r="M442" s="80"/>
      <c r="N442" s="81"/>
      <c r="O442" s="72" t="str">
        <f t="shared" si="96"/>
        <v/>
      </c>
      <c r="P442" s="70" t="str">
        <f t="shared" si="97"/>
        <v/>
      </c>
    </row>
    <row r="443" spans="1:16" s="28" customFormat="1" x14ac:dyDescent="0.2">
      <c r="A443" s="79" t="str">
        <f t="shared" si="85"/>
        <v/>
      </c>
      <c r="B443" s="79" t="str">
        <f t="shared" si="86"/>
        <v/>
      </c>
      <c r="C443" s="79" t="str">
        <f t="shared" si="87"/>
        <v/>
      </c>
      <c r="D443" s="69" t="str">
        <f t="shared" si="84"/>
        <v/>
      </c>
      <c r="E443" s="69" t="str">
        <f t="shared" si="88"/>
        <v/>
      </c>
      <c r="F443" s="70" t="str">
        <f t="shared" si="89"/>
        <v/>
      </c>
      <c r="G443" s="70" t="str">
        <f t="shared" si="90"/>
        <v/>
      </c>
      <c r="H443" s="74" t="str">
        <f t="shared" si="93"/>
        <v/>
      </c>
      <c r="I443" s="74" t="str">
        <f t="shared" si="94"/>
        <v/>
      </c>
      <c r="J443" s="74" t="str">
        <f t="shared" si="91"/>
        <v/>
      </c>
      <c r="K443" s="74" t="str">
        <f t="shared" si="92"/>
        <v/>
      </c>
      <c r="L443" s="71" t="str">
        <f t="shared" si="95"/>
        <v/>
      </c>
      <c r="M443" s="80"/>
      <c r="N443" s="81"/>
      <c r="O443" s="72" t="str">
        <f t="shared" si="96"/>
        <v/>
      </c>
      <c r="P443" s="70" t="str">
        <f t="shared" si="97"/>
        <v/>
      </c>
    </row>
    <row r="444" spans="1:16" s="28" customFormat="1" x14ac:dyDescent="0.2">
      <c r="A444" s="79" t="str">
        <f t="shared" si="85"/>
        <v/>
      </c>
      <c r="B444" s="79" t="str">
        <f t="shared" si="86"/>
        <v/>
      </c>
      <c r="C444" s="79" t="str">
        <f t="shared" si="87"/>
        <v/>
      </c>
      <c r="D444" s="69" t="str">
        <f t="shared" si="84"/>
        <v/>
      </c>
      <c r="E444" s="69" t="str">
        <f t="shared" si="88"/>
        <v/>
      </c>
      <c r="F444" s="70" t="str">
        <f t="shared" si="89"/>
        <v/>
      </c>
      <c r="G444" s="70" t="str">
        <f t="shared" si="90"/>
        <v/>
      </c>
      <c r="H444" s="74" t="str">
        <f t="shared" si="93"/>
        <v/>
      </c>
      <c r="I444" s="74" t="str">
        <f t="shared" si="94"/>
        <v/>
      </c>
      <c r="J444" s="74" t="str">
        <f t="shared" si="91"/>
        <v/>
      </c>
      <c r="K444" s="74" t="str">
        <f t="shared" si="92"/>
        <v/>
      </c>
      <c r="L444" s="71" t="str">
        <f t="shared" si="95"/>
        <v/>
      </c>
      <c r="M444" s="80"/>
      <c r="N444" s="81"/>
      <c r="O444" s="72" t="str">
        <f t="shared" si="96"/>
        <v/>
      </c>
      <c r="P444" s="70" t="str">
        <f t="shared" si="97"/>
        <v/>
      </c>
    </row>
    <row r="445" spans="1:16" s="28" customFormat="1" x14ac:dyDescent="0.2">
      <c r="A445" s="79" t="str">
        <f t="shared" si="85"/>
        <v/>
      </c>
      <c r="B445" s="79" t="str">
        <f t="shared" si="86"/>
        <v/>
      </c>
      <c r="C445" s="79" t="str">
        <f t="shared" si="87"/>
        <v/>
      </c>
      <c r="D445" s="69" t="str">
        <f t="shared" si="84"/>
        <v/>
      </c>
      <c r="E445" s="69" t="str">
        <f t="shared" si="88"/>
        <v/>
      </c>
      <c r="F445" s="70" t="str">
        <f t="shared" si="89"/>
        <v/>
      </c>
      <c r="G445" s="70" t="str">
        <f t="shared" si="90"/>
        <v/>
      </c>
      <c r="H445" s="74" t="str">
        <f t="shared" si="93"/>
        <v/>
      </c>
      <c r="I445" s="74" t="str">
        <f t="shared" si="94"/>
        <v/>
      </c>
      <c r="J445" s="74" t="str">
        <f t="shared" si="91"/>
        <v/>
      </c>
      <c r="K445" s="74" t="str">
        <f t="shared" si="92"/>
        <v/>
      </c>
      <c r="L445" s="71" t="str">
        <f t="shared" si="95"/>
        <v/>
      </c>
      <c r="M445" s="80"/>
      <c r="N445" s="81"/>
      <c r="O445" s="72" t="str">
        <f t="shared" si="96"/>
        <v/>
      </c>
      <c r="P445" s="70" t="str">
        <f t="shared" si="97"/>
        <v/>
      </c>
    </row>
    <row r="446" spans="1:16" s="28" customFormat="1" x14ac:dyDescent="0.2">
      <c r="A446" s="79" t="str">
        <f t="shared" si="85"/>
        <v/>
      </c>
      <c r="B446" s="79" t="str">
        <f t="shared" si="86"/>
        <v/>
      </c>
      <c r="C446" s="79" t="str">
        <f t="shared" si="87"/>
        <v/>
      </c>
      <c r="D446" s="69" t="str">
        <f t="shared" si="84"/>
        <v/>
      </c>
      <c r="E446" s="69" t="str">
        <f t="shared" si="88"/>
        <v/>
      </c>
      <c r="F446" s="70" t="str">
        <f t="shared" si="89"/>
        <v/>
      </c>
      <c r="G446" s="70" t="str">
        <f t="shared" si="90"/>
        <v/>
      </c>
      <c r="H446" s="74" t="str">
        <f t="shared" si="93"/>
        <v/>
      </c>
      <c r="I446" s="74" t="str">
        <f t="shared" si="94"/>
        <v/>
      </c>
      <c r="J446" s="74" t="str">
        <f t="shared" si="91"/>
        <v/>
      </c>
      <c r="K446" s="74" t="str">
        <f t="shared" si="92"/>
        <v/>
      </c>
      <c r="L446" s="71" t="str">
        <f t="shared" si="95"/>
        <v/>
      </c>
      <c r="M446" s="80"/>
      <c r="N446" s="81"/>
      <c r="O446" s="72" t="str">
        <f t="shared" si="96"/>
        <v/>
      </c>
      <c r="P446" s="70" t="str">
        <f t="shared" si="97"/>
        <v/>
      </c>
    </row>
    <row r="447" spans="1:16" s="28" customFormat="1" x14ac:dyDescent="0.2">
      <c r="A447" s="79" t="str">
        <f t="shared" si="85"/>
        <v/>
      </c>
      <c r="B447" s="79" t="str">
        <f t="shared" si="86"/>
        <v/>
      </c>
      <c r="C447" s="79" t="str">
        <f t="shared" si="87"/>
        <v/>
      </c>
      <c r="D447" s="69" t="str">
        <f t="shared" si="84"/>
        <v/>
      </c>
      <c r="E447" s="69" t="str">
        <f t="shared" si="88"/>
        <v/>
      </c>
      <c r="F447" s="70" t="str">
        <f t="shared" si="89"/>
        <v/>
      </c>
      <c r="G447" s="70" t="str">
        <f t="shared" si="90"/>
        <v/>
      </c>
      <c r="H447" s="74" t="str">
        <f t="shared" si="93"/>
        <v/>
      </c>
      <c r="I447" s="74" t="str">
        <f t="shared" si="94"/>
        <v/>
      </c>
      <c r="J447" s="74" t="str">
        <f t="shared" si="91"/>
        <v/>
      </c>
      <c r="K447" s="74" t="str">
        <f t="shared" si="92"/>
        <v/>
      </c>
      <c r="L447" s="71" t="str">
        <f t="shared" si="95"/>
        <v/>
      </c>
      <c r="M447" s="80"/>
      <c r="N447" s="81"/>
      <c r="O447" s="72" t="str">
        <f t="shared" si="96"/>
        <v/>
      </c>
      <c r="P447" s="70" t="str">
        <f t="shared" si="97"/>
        <v/>
      </c>
    </row>
    <row r="448" spans="1:16" s="28" customFormat="1" x14ac:dyDescent="0.2">
      <c r="A448" s="79" t="str">
        <f t="shared" si="85"/>
        <v/>
      </c>
      <c r="B448" s="79" t="str">
        <f t="shared" si="86"/>
        <v/>
      </c>
      <c r="C448" s="79" t="str">
        <f t="shared" si="87"/>
        <v/>
      </c>
      <c r="D448" s="69" t="str">
        <f t="shared" si="84"/>
        <v/>
      </c>
      <c r="E448" s="69" t="str">
        <f t="shared" si="88"/>
        <v/>
      </c>
      <c r="F448" s="70" t="str">
        <f t="shared" si="89"/>
        <v/>
      </c>
      <c r="G448" s="70" t="str">
        <f t="shared" si="90"/>
        <v/>
      </c>
      <c r="H448" s="74" t="str">
        <f t="shared" si="93"/>
        <v/>
      </c>
      <c r="I448" s="74" t="str">
        <f t="shared" si="94"/>
        <v/>
      </c>
      <c r="J448" s="74" t="str">
        <f t="shared" si="91"/>
        <v/>
      </c>
      <c r="K448" s="74" t="str">
        <f t="shared" si="92"/>
        <v/>
      </c>
      <c r="L448" s="71" t="str">
        <f t="shared" si="95"/>
        <v/>
      </c>
      <c r="M448" s="80"/>
      <c r="N448" s="81"/>
      <c r="O448" s="72" t="str">
        <f t="shared" si="96"/>
        <v/>
      </c>
      <c r="P448" s="70" t="str">
        <f t="shared" si="97"/>
        <v/>
      </c>
    </row>
    <row r="449" spans="1:16" s="28" customFormat="1" x14ac:dyDescent="0.2">
      <c r="A449" s="79" t="str">
        <f t="shared" si="85"/>
        <v/>
      </c>
      <c r="B449" s="79" t="str">
        <f t="shared" si="86"/>
        <v/>
      </c>
      <c r="C449" s="79" t="str">
        <f t="shared" si="87"/>
        <v/>
      </c>
      <c r="D449" s="69" t="str">
        <f t="shared" si="84"/>
        <v/>
      </c>
      <c r="E449" s="69" t="str">
        <f t="shared" si="88"/>
        <v/>
      </c>
      <c r="F449" s="70" t="str">
        <f t="shared" si="89"/>
        <v/>
      </c>
      <c r="G449" s="70" t="str">
        <f t="shared" si="90"/>
        <v/>
      </c>
      <c r="H449" s="74" t="str">
        <f t="shared" si="93"/>
        <v/>
      </c>
      <c r="I449" s="74" t="str">
        <f t="shared" si="94"/>
        <v/>
      </c>
      <c r="J449" s="74" t="str">
        <f t="shared" si="91"/>
        <v/>
      </c>
      <c r="K449" s="74" t="str">
        <f t="shared" si="92"/>
        <v/>
      </c>
      <c r="L449" s="71" t="str">
        <f t="shared" si="95"/>
        <v/>
      </c>
      <c r="M449" s="80"/>
      <c r="N449" s="81"/>
      <c r="O449" s="72" t="str">
        <f t="shared" si="96"/>
        <v/>
      </c>
      <c r="P449" s="70" t="str">
        <f t="shared" si="97"/>
        <v/>
      </c>
    </row>
    <row r="450" spans="1:16" s="28" customFormat="1" x14ac:dyDescent="0.2">
      <c r="A450" s="79" t="str">
        <f t="shared" si="85"/>
        <v/>
      </c>
      <c r="B450" s="79" t="str">
        <f t="shared" si="86"/>
        <v/>
      </c>
      <c r="C450" s="79" t="str">
        <f t="shared" si="87"/>
        <v/>
      </c>
      <c r="D450" s="69" t="str">
        <f t="shared" si="84"/>
        <v/>
      </c>
      <c r="E450" s="69" t="str">
        <f t="shared" si="88"/>
        <v/>
      </c>
      <c r="F450" s="70" t="str">
        <f t="shared" si="89"/>
        <v/>
      </c>
      <c r="G450" s="70" t="str">
        <f t="shared" si="90"/>
        <v/>
      </c>
      <c r="H450" s="74" t="str">
        <f t="shared" si="93"/>
        <v/>
      </c>
      <c r="I450" s="74" t="str">
        <f t="shared" si="94"/>
        <v/>
      </c>
      <c r="J450" s="74" t="str">
        <f t="shared" si="91"/>
        <v/>
      </c>
      <c r="K450" s="74" t="str">
        <f t="shared" si="92"/>
        <v/>
      </c>
      <c r="L450" s="71" t="str">
        <f t="shared" si="95"/>
        <v/>
      </c>
      <c r="M450" s="80"/>
      <c r="N450" s="81"/>
      <c r="O450" s="72" t="str">
        <f t="shared" si="96"/>
        <v/>
      </c>
      <c r="P450" s="70" t="str">
        <f t="shared" si="97"/>
        <v/>
      </c>
    </row>
    <row r="451" spans="1:16" s="28" customFormat="1" x14ac:dyDescent="0.2">
      <c r="A451" s="79" t="str">
        <f t="shared" si="85"/>
        <v/>
      </c>
      <c r="B451" s="79" t="str">
        <f t="shared" si="86"/>
        <v/>
      </c>
      <c r="C451" s="79" t="str">
        <f t="shared" si="87"/>
        <v/>
      </c>
      <c r="D451" s="69" t="str">
        <f t="shared" si="84"/>
        <v/>
      </c>
      <c r="E451" s="69" t="str">
        <f t="shared" si="88"/>
        <v/>
      </c>
      <c r="F451" s="70" t="str">
        <f t="shared" si="89"/>
        <v/>
      </c>
      <c r="G451" s="70" t="str">
        <f t="shared" si="90"/>
        <v/>
      </c>
      <c r="H451" s="74" t="str">
        <f t="shared" si="93"/>
        <v/>
      </c>
      <c r="I451" s="74" t="str">
        <f t="shared" si="94"/>
        <v/>
      </c>
      <c r="J451" s="74" t="str">
        <f t="shared" si="91"/>
        <v/>
      </c>
      <c r="K451" s="74" t="str">
        <f t="shared" si="92"/>
        <v/>
      </c>
      <c r="L451" s="71" t="str">
        <f t="shared" si="95"/>
        <v/>
      </c>
      <c r="M451" s="80"/>
      <c r="N451" s="81"/>
      <c r="O451" s="72" t="str">
        <f t="shared" si="96"/>
        <v/>
      </c>
      <c r="P451" s="70" t="str">
        <f t="shared" si="97"/>
        <v/>
      </c>
    </row>
    <row r="452" spans="1:16" s="28" customFormat="1" x14ac:dyDescent="0.2">
      <c r="A452" s="79" t="str">
        <f t="shared" si="85"/>
        <v/>
      </c>
      <c r="B452" s="79" t="str">
        <f t="shared" si="86"/>
        <v/>
      </c>
      <c r="C452" s="79" t="str">
        <f t="shared" si="87"/>
        <v/>
      </c>
      <c r="D452" s="69" t="str">
        <f t="shared" si="84"/>
        <v/>
      </c>
      <c r="E452" s="69" t="str">
        <f t="shared" si="88"/>
        <v/>
      </c>
      <c r="F452" s="70" t="str">
        <f t="shared" si="89"/>
        <v/>
      </c>
      <c r="G452" s="70" t="str">
        <f t="shared" si="90"/>
        <v/>
      </c>
      <c r="H452" s="74" t="str">
        <f t="shared" si="93"/>
        <v/>
      </c>
      <c r="I452" s="74" t="str">
        <f t="shared" si="94"/>
        <v/>
      </c>
      <c r="J452" s="74" t="str">
        <f t="shared" si="91"/>
        <v/>
      </c>
      <c r="K452" s="74" t="str">
        <f t="shared" si="92"/>
        <v/>
      </c>
      <c r="L452" s="71" t="str">
        <f t="shared" si="95"/>
        <v/>
      </c>
      <c r="M452" s="80"/>
      <c r="N452" s="81"/>
      <c r="O452" s="72" t="str">
        <f t="shared" si="96"/>
        <v/>
      </c>
      <c r="P452" s="70" t="str">
        <f t="shared" si="97"/>
        <v/>
      </c>
    </row>
    <row r="453" spans="1:16" s="28" customFormat="1" x14ac:dyDescent="0.2">
      <c r="A453" s="79" t="str">
        <f t="shared" si="85"/>
        <v/>
      </c>
      <c r="B453" s="79" t="str">
        <f t="shared" si="86"/>
        <v/>
      </c>
      <c r="C453" s="79" t="str">
        <f t="shared" si="87"/>
        <v/>
      </c>
      <c r="D453" s="69" t="str">
        <f t="shared" si="84"/>
        <v/>
      </c>
      <c r="E453" s="69" t="str">
        <f t="shared" si="88"/>
        <v/>
      </c>
      <c r="F453" s="70" t="str">
        <f t="shared" si="89"/>
        <v/>
      </c>
      <c r="G453" s="70" t="str">
        <f t="shared" si="90"/>
        <v/>
      </c>
      <c r="H453" s="74" t="str">
        <f t="shared" si="93"/>
        <v/>
      </c>
      <c r="I453" s="74" t="str">
        <f t="shared" si="94"/>
        <v/>
      </c>
      <c r="J453" s="74" t="str">
        <f t="shared" si="91"/>
        <v/>
      </c>
      <c r="K453" s="74" t="str">
        <f t="shared" si="92"/>
        <v/>
      </c>
      <c r="L453" s="71" t="str">
        <f t="shared" si="95"/>
        <v/>
      </c>
      <c r="M453" s="80"/>
      <c r="N453" s="81"/>
      <c r="O453" s="72" t="str">
        <f t="shared" si="96"/>
        <v/>
      </c>
      <c r="P453" s="70" t="str">
        <f t="shared" si="97"/>
        <v/>
      </c>
    </row>
    <row r="454" spans="1:16" s="28" customFormat="1" x14ac:dyDescent="0.2">
      <c r="A454" s="79" t="str">
        <f t="shared" si="85"/>
        <v/>
      </c>
      <c r="B454" s="79" t="str">
        <f t="shared" si="86"/>
        <v/>
      </c>
      <c r="C454" s="79" t="str">
        <f t="shared" si="87"/>
        <v/>
      </c>
      <c r="D454" s="69" t="str">
        <f t="shared" si="84"/>
        <v/>
      </c>
      <c r="E454" s="69" t="str">
        <f t="shared" si="88"/>
        <v/>
      </c>
      <c r="F454" s="70" t="str">
        <f t="shared" si="89"/>
        <v/>
      </c>
      <c r="G454" s="70" t="str">
        <f t="shared" si="90"/>
        <v/>
      </c>
      <c r="H454" s="74" t="str">
        <f t="shared" si="93"/>
        <v/>
      </c>
      <c r="I454" s="74" t="str">
        <f t="shared" si="94"/>
        <v/>
      </c>
      <c r="J454" s="74" t="str">
        <f t="shared" si="91"/>
        <v/>
      </c>
      <c r="K454" s="74" t="str">
        <f t="shared" si="92"/>
        <v/>
      </c>
      <c r="L454" s="71" t="str">
        <f t="shared" si="95"/>
        <v/>
      </c>
      <c r="M454" s="80"/>
      <c r="N454" s="81"/>
      <c r="O454" s="72" t="str">
        <f t="shared" si="96"/>
        <v/>
      </c>
      <c r="P454" s="70" t="str">
        <f t="shared" si="97"/>
        <v/>
      </c>
    </row>
    <row r="455" spans="1:16" s="28" customFormat="1" x14ac:dyDescent="0.2">
      <c r="A455" s="79" t="str">
        <f t="shared" si="85"/>
        <v/>
      </c>
      <c r="B455" s="79" t="str">
        <f t="shared" si="86"/>
        <v/>
      </c>
      <c r="C455" s="79" t="str">
        <f t="shared" si="87"/>
        <v/>
      </c>
      <c r="D455" s="69" t="str">
        <f t="shared" si="84"/>
        <v/>
      </c>
      <c r="E455" s="69" t="str">
        <f t="shared" si="88"/>
        <v/>
      </c>
      <c r="F455" s="70" t="str">
        <f t="shared" si="89"/>
        <v/>
      </c>
      <c r="G455" s="70" t="str">
        <f t="shared" si="90"/>
        <v/>
      </c>
      <c r="H455" s="74" t="str">
        <f t="shared" si="93"/>
        <v/>
      </c>
      <c r="I455" s="74" t="str">
        <f t="shared" si="94"/>
        <v/>
      </c>
      <c r="J455" s="74" t="str">
        <f t="shared" si="91"/>
        <v/>
      </c>
      <c r="K455" s="74" t="str">
        <f t="shared" si="92"/>
        <v/>
      </c>
      <c r="L455" s="71" t="str">
        <f t="shared" si="95"/>
        <v/>
      </c>
      <c r="M455" s="80"/>
      <c r="N455" s="81"/>
      <c r="O455" s="72" t="str">
        <f t="shared" si="96"/>
        <v/>
      </c>
      <c r="P455" s="70" t="str">
        <f t="shared" si="97"/>
        <v/>
      </c>
    </row>
    <row r="456" spans="1:16" s="28" customFormat="1" x14ac:dyDescent="0.2">
      <c r="A456" s="79" t="str">
        <f t="shared" si="85"/>
        <v/>
      </c>
      <c r="B456" s="79" t="str">
        <f t="shared" si="86"/>
        <v/>
      </c>
      <c r="C456" s="79" t="str">
        <f t="shared" si="87"/>
        <v/>
      </c>
      <c r="D456" s="69" t="str">
        <f t="shared" si="84"/>
        <v/>
      </c>
      <c r="E456" s="69" t="str">
        <f t="shared" si="88"/>
        <v/>
      </c>
      <c r="F456" s="70" t="str">
        <f t="shared" si="89"/>
        <v/>
      </c>
      <c r="G456" s="70" t="str">
        <f t="shared" si="90"/>
        <v/>
      </c>
      <c r="H456" s="74" t="str">
        <f t="shared" si="93"/>
        <v/>
      </c>
      <c r="I456" s="74" t="str">
        <f t="shared" si="94"/>
        <v/>
      </c>
      <c r="J456" s="74" t="str">
        <f t="shared" si="91"/>
        <v/>
      </c>
      <c r="K456" s="74" t="str">
        <f t="shared" si="92"/>
        <v/>
      </c>
      <c r="L456" s="71" t="str">
        <f t="shared" si="95"/>
        <v/>
      </c>
      <c r="M456" s="80"/>
      <c r="N456" s="81"/>
      <c r="O456" s="72" t="str">
        <f t="shared" si="96"/>
        <v/>
      </c>
      <c r="P456" s="70" t="str">
        <f t="shared" si="97"/>
        <v/>
      </c>
    </row>
    <row r="457" spans="1:16" s="28" customFormat="1" x14ac:dyDescent="0.2">
      <c r="A457" s="79" t="str">
        <f t="shared" si="85"/>
        <v/>
      </c>
      <c r="B457" s="79" t="str">
        <f t="shared" si="86"/>
        <v/>
      </c>
      <c r="C457" s="79" t="str">
        <f t="shared" si="87"/>
        <v/>
      </c>
      <c r="D457" s="69" t="str">
        <f t="shared" si="84"/>
        <v/>
      </c>
      <c r="E457" s="69" t="str">
        <f t="shared" si="88"/>
        <v/>
      </c>
      <c r="F457" s="70" t="str">
        <f t="shared" si="89"/>
        <v/>
      </c>
      <c r="G457" s="70" t="str">
        <f t="shared" si="90"/>
        <v/>
      </c>
      <c r="H457" s="74" t="str">
        <f t="shared" si="93"/>
        <v/>
      </c>
      <c r="I457" s="74" t="str">
        <f t="shared" si="94"/>
        <v/>
      </c>
      <c r="J457" s="74" t="str">
        <f t="shared" si="91"/>
        <v/>
      </c>
      <c r="K457" s="74" t="str">
        <f t="shared" si="92"/>
        <v/>
      </c>
      <c r="L457" s="71" t="str">
        <f t="shared" si="95"/>
        <v/>
      </c>
      <c r="M457" s="80"/>
      <c r="N457" s="81"/>
      <c r="O457" s="72" t="str">
        <f t="shared" si="96"/>
        <v/>
      </c>
      <c r="P457" s="70" t="str">
        <f t="shared" si="97"/>
        <v/>
      </c>
    </row>
    <row r="458" spans="1:16" s="28" customFormat="1" x14ac:dyDescent="0.2">
      <c r="A458" s="79" t="str">
        <f t="shared" si="85"/>
        <v/>
      </c>
      <c r="B458" s="79" t="str">
        <f t="shared" si="86"/>
        <v/>
      </c>
      <c r="C458" s="79" t="str">
        <f t="shared" si="87"/>
        <v/>
      </c>
      <c r="D458" s="69" t="str">
        <f t="shared" si="84"/>
        <v/>
      </c>
      <c r="E458" s="69" t="str">
        <f t="shared" si="88"/>
        <v/>
      </c>
      <c r="F458" s="70" t="str">
        <f t="shared" si="89"/>
        <v/>
      </c>
      <c r="G458" s="70" t="str">
        <f t="shared" si="90"/>
        <v/>
      </c>
      <c r="H458" s="74" t="str">
        <f t="shared" si="93"/>
        <v/>
      </c>
      <c r="I458" s="74" t="str">
        <f t="shared" si="94"/>
        <v/>
      </c>
      <c r="J458" s="74" t="str">
        <f t="shared" si="91"/>
        <v/>
      </c>
      <c r="K458" s="74" t="str">
        <f t="shared" si="92"/>
        <v/>
      </c>
      <c r="L458" s="71" t="str">
        <f t="shared" si="95"/>
        <v/>
      </c>
      <c r="M458" s="80"/>
      <c r="N458" s="81"/>
      <c r="O458" s="72" t="str">
        <f t="shared" si="96"/>
        <v/>
      </c>
      <c r="P458" s="70" t="str">
        <f t="shared" si="97"/>
        <v/>
      </c>
    </row>
    <row r="459" spans="1:16" s="28" customFormat="1" x14ac:dyDescent="0.2">
      <c r="A459" s="79" t="str">
        <f t="shared" si="85"/>
        <v/>
      </c>
      <c r="B459" s="79" t="str">
        <f t="shared" si="86"/>
        <v/>
      </c>
      <c r="C459" s="79" t="str">
        <f t="shared" si="87"/>
        <v/>
      </c>
      <c r="D459" s="69" t="str">
        <f t="shared" si="84"/>
        <v/>
      </c>
      <c r="E459" s="69" t="str">
        <f t="shared" si="88"/>
        <v/>
      </c>
      <c r="F459" s="70" t="str">
        <f t="shared" si="89"/>
        <v/>
      </c>
      <c r="G459" s="70" t="str">
        <f t="shared" si="90"/>
        <v/>
      </c>
      <c r="H459" s="74" t="str">
        <f t="shared" si="93"/>
        <v/>
      </c>
      <c r="I459" s="74" t="str">
        <f t="shared" si="94"/>
        <v/>
      </c>
      <c r="J459" s="74" t="str">
        <f t="shared" si="91"/>
        <v/>
      </c>
      <c r="K459" s="74" t="str">
        <f t="shared" si="92"/>
        <v/>
      </c>
      <c r="L459" s="71" t="str">
        <f t="shared" si="95"/>
        <v/>
      </c>
      <c r="M459" s="80"/>
      <c r="N459" s="81"/>
      <c r="O459" s="72" t="str">
        <f t="shared" si="96"/>
        <v/>
      </c>
      <c r="P459" s="70" t="str">
        <f t="shared" si="97"/>
        <v/>
      </c>
    </row>
    <row r="460" spans="1:16" s="28" customFormat="1" x14ac:dyDescent="0.2">
      <c r="A460" s="79" t="str">
        <f t="shared" si="85"/>
        <v/>
      </c>
      <c r="B460" s="79" t="str">
        <f t="shared" si="86"/>
        <v/>
      </c>
      <c r="C460" s="79" t="str">
        <f t="shared" si="87"/>
        <v/>
      </c>
      <c r="D460" s="69" t="str">
        <f t="shared" si="84"/>
        <v/>
      </c>
      <c r="E460" s="69" t="str">
        <f t="shared" si="88"/>
        <v/>
      </c>
      <c r="F460" s="70" t="str">
        <f t="shared" si="89"/>
        <v/>
      </c>
      <c r="G460" s="70" t="str">
        <f t="shared" si="90"/>
        <v/>
      </c>
      <c r="H460" s="74" t="str">
        <f t="shared" si="93"/>
        <v/>
      </c>
      <c r="I460" s="74" t="str">
        <f t="shared" si="94"/>
        <v/>
      </c>
      <c r="J460" s="74" t="str">
        <f t="shared" si="91"/>
        <v/>
      </c>
      <c r="K460" s="74" t="str">
        <f t="shared" si="92"/>
        <v/>
      </c>
      <c r="L460" s="71" t="str">
        <f t="shared" si="95"/>
        <v/>
      </c>
      <c r="M460" s="80"/>
      <c r="N460" s="81"/>
      <c r="O460" s="72" t="str">
        <f t="shared" si="96"/>
        <v/>
      </c>
      <c r="P460" s="70" t="str">
        <f t="shared" si="97"/>
        <v/>
      </c>
    </row>
    <row r="461" spans="1:16" s="28" customFormat="1" x14ac:dyDescent="0.2">
      <c r="A461" s="79" t="str">
        <f t="shared" si="85"/>
        <v/>
      </c>
      <c r="B461" s="79" t="str">
        <f t="shared" si="86"/>
        <v/>
      </c>
      <c r="C461" s="79" t="str">
        <f t="shared" si="87"/>
        <v/>
      </c>
      <c r="D461" s="69" t="str">
        <f t="shared" si="84"/>
        <v/>
      </c>
      <c r="E461" s="69" t="str">
        <f t="shared" si="88"/>
        <v/>
      </c>
      <c r="F461" s="70" t="str">
        <f t="shared" si="89"/>
        <v/>
      </c>
      <c r="G461" s="70" t="str">
        <f t="shared" si="90"/>
        <v/>
      </c>
      <c r="H461" s="74" t="str">
        <f t="shared" si="93"/>
        <v/>
      </c>
      <c r="I461" s="74" t="str">
        <f t="shared" si="94"/>
        <v/>
      </c>
      <c r="J461" s="74" t="str">
        <f t="shared" si="91"/>
        <v/>
      </c>
      <c r="K461" s="74" t="str">
        <f t="shared" si="92"/>
        <v/>
      </c>
      <c r="L461" s="71" t="str">
        <f t="shared" si="95"/>
        <v/>
      </c>
      <c r="M461" s="80"/>
      <c r="N461" s="81"/>
      <c r="O461" s="72" t="str">
        <f t="shared" si="96"/>
        <v/>
      </c>
      <c r="P461" s="70" t="str">
        <f t="shared" si="97"/>
        <v/>
      </c>
    </row>
    <row r="462" spans="1:16" s="28" customFormat="1" x14ac:dyDescent="0.2">
      <c r="A462" s="79" t="str">
        <f t="shared" si="85"/>
        <v/>
      </c>
      <c r="B462" s="79" t="str">
        <f t="shared" si="86"/>
        <v/>
      </c>
      <c r="C462" s="79" t="str">
        <f t="shared" si="87"/>
        <v/>
      </c>
      <c r="D462" s="69" t="str">
        <f t="shared" si="84"/>
        <v/>
      </c>
      <c r="E462" s="69" t="str">
        <f t="shared" si="88"/>
        <v/>
      </c>
      <c r="F462" s="70" t="str">
        <f t="shared" si="89"/>
        <v/>
      </c>
      <c r="G462" s="70" t="str">
        <f t="shared" si="90"/>
        <v/>
      </c>
      <c r="H462" s="74" t="str">
        <f t="shared" si="93"/>
        <v/>
      </c>
      <c r="I462" s="74" t="str">
        <f t="shared" si="94"/>
        <v/>
      </c>
      <c r="J462" s="74" t="str">
        <f t="shared" si="91"/>
        <v/>
      </c>
      <c r="K462" s="74" t="str">
        <f t="shared" si="92"/>
        <v/>
      </c>
      <c r="L462" s="71" t="str">
        <f t="shared" si="95"/>
        <v/>
      </c>
      <c r="M462" s="80"/>
      <c r="N462" s="81"/>
      <c r="O462" s="72" t="str">
        <f t="shared" si="96"/>
        <v/>
      </c>
      <c r="P462" s="70" t="str">
        <f t="shared" si="97"/>
        <v/>
      </c>
    </row>
    <row r="463" spans="1:16" s="28" customFormat="1" x14ac:dyDescent="0.2">
      <c r="A463" s="79" t="str">
        <f t="shared" si="85"/>
        <v/>
      </c>
      <c r="B463" s="79" t="str">
        <f t="shared" si="86"/>
        <v/>
      </c>
      <c r="C463" s="79" t="str">
        <f t="shared" si="87"/>
        <v/>
      </c>
      <c r="D463" s="69" t="str">
        <f t="shared" si="84"/>
        <v/>
      </c>
      <c r="E463" s="69" t="str">
        <f t="shared" si="88"/>
        <v/>
      </c>
      <c r="F463" s="70" t="str">
        <f t="shared" si="89"/>
        <v/>
      </c>
      <c r="G463" s="70" t="str">
        <f t="shared" si="90"/>
        <v/>
      </c>
      <c r="H463" s="74" t="str">
        <f t="shared" si="93"/>
        <v/>
      </c>
      <c r="I463" s="74" t="str">
        <f t="shared" si="94"/>
        <v/>
      </c>
      <c r="J463" s="74" t="str">
        <f t="shared" si="91"/>
        <v/>
      </c>
      <c r="K463" s="74" t="str">
        <f t="shared" si="92"/>
        <v/>
      </c>
      <c r="L463" s="71" t="str">
        <f t="shared" si="95"/>
        <v/>
      </c>
      <c r="M463" s="80"/>
      <c r="N463" s="81"/>
      <c r="O463" s="72" t="str">
        <f t="shared" si="96"/>
        <v/>
      </c>
      <c r="P463" s="70" t="str">
        <f t="shared" si="97"/>
        <v/>
      </c>
    </row>
    <row r="464" spans="1:16" s="28" customFormat="1" x14ac:dyDescent="0.2">
      <c r="A464" s="79" t="str">
        <f t="shared" si="85"/>
        <v/>
      </c>
      <c r="B464" s="79" t="str">
        <f t="shared" si="86"/>
        <v/>
      </c>
      <c r="C464" s="79" t="str">
        <f t="shared" si="87"/>
        <v/>
      </c>
      <c r="D464" s="69" t="str">
        <f t="shared" si="84"/>
        <v/>
      </c>
      <c r="E464" s="69" t="str">
        <f t="shared" si="88"/>
        <v/>
      </c>
      <c r="F464" s="70" t="str">
        <f t="shared" si="89"/>
        <v/>
      </c>
      <c r="G464" s="70" t="str">
        <f t="shared" si="90"/>
        <v/>
      </c>
      <c r="H464" s="74" t="str">
        <f t="shared" si="93"/>
        <v/>
      </c>
      <c r="I464" s="74" t="str">
        <f t="shared" si="94"/>
        <v/>
      </c>
      <c r="J464" s="74" t="str">
        <f t="shared" si="91"/>
        <v/>
      </c>
      <c r="K464" s="74" t="str">
        <f t="shared" si="92"/>
        <v/>
      </c>
      <c r="L464" s="71" t="str">
        <f t="shared" si="95"/>
        <v/>
      </c>
      <c r="M464" s="80"/>
      <c r="N464" s="81"/>
      <c r="O464" s="72" t="str">
        <f t="shared" si="96"/>
        <v/>
      </c>
      <c r="P464" s="70" t="str">
        <f t="shared" si="97"/>
        <v/>
      </c>
    </row>
    <row r="465" spans="1:16" s="28" customFormat="1" x14ac:dyDescent="0.2">
      <c r="A465" s="79" t="str">
        <f t="shared" si="85"/>
        <v/>
      </c>
      <c r="B465" s="79" t="str">
        <f t="shared" si="86"/>
        <v/>
      </c>
      <c r="C465" s="79" t="str">
        <f t="shared" si="87"/>
        <v/>
      </c>
      <c r="D465" s="69" t="str">
        <f t="shared" si="84"/>
        <v/>
      </c>
      <c r="E465" s="69" t="str">
        <f t="shared" si="88"/>
        <v/>
      </c>
      <c r="F465" s="70" t="str">
        <f t="shared" si="89"/>
        <v/>
      </c>
      <c r="G465" s="70" t="str">
        <f t="shared" si="90"/>
        <v/>
      </c>
      <c r="H465" s="74" t="str">
        <f t="shared" si="93"/>
        <v/>
      </c>
      <c r="I465" s="74" t="str">
        <f t="shared" si="94"/>
        <v/>
      </c>
      <c r="J465" s="74" t="str">
        <f t="shared" si="91"/>
        <v/>
      </c>
      <c r="K465" s="74" t="str">
        <f t="shared" si="92"/>
        <v/>
      </c>
      <c r="L465" s="71" t="str">
        <f t="shared" si="95"/>
        <v/>
      </c>
      <c r="M465" s="80"/>
      <c r="N465" s="81"/>
      <c r="O465" s="72" t="str">
        <f t="shared" si="96"/>
        <v/>
      </c>
      <c r="P465" s="70" t="str">
        <f t="shared" si="97"/>
        <v/>
      </c>
    </row>
    <row r="466" spans="1:16" s="28" customFormat="1" x14ac:dyDescent="0.2">
      <c r="A466" s="79" t="str">
        <f t="shared" si="85"/>
        <v/>
      </c>
      <c r="B466" s="79" t="str">
        <f t="shared" si="86"/>
        <v/>
      </c>
      <c r="C466" s="79" t="str">
        <f t="shared" si="87"/>
        <v/>
      </c>
      <c r="D466" s="69" t="str">
        <f t="shared" si="84"/>
        <v/>
      </c>
      <c r="E466" s="69" t="str">
        <f t="shared" si="88"/>
        <v/>
      </c>
      <c r="F466" s="70" t="str">
        <f t="shared" si="89"/>
        <v/>
      </c>
      <c r="G466" s="70" t="str">
        <f t="shared" si="90"/>
        <v/>
      </c>
      <c r="H466" s="74" t="str">
        <f t="shared" si="93"/>
        <v/>
      </c>
      <c r="I466" s="74" t="str">
        <f t="shared" si="94"/>
        <v/>
      </c>
      <c r="J466" s="74" t="str">
        <f t="shared" si="91"/>
        <v/>
      </c>
      <c r="K466" s="74" t="str">
        <f t="shared" si="92"/>
        <v/>
      </c>
      <c r="L466" s="71" t="str">
        <f t="shared" si="95"/>
        <v/>
      </c>
      <c r="M466" s="80"/>
      <c r="N466" s="81"/>
      <c r="O466" s="72" t="str">
        <f t="shared" si="96"/>
        <v/>
      </c>
      <c r="P466" s="70" t="str">
        <f t="shared" si="97"/>
        <v/>
      </c>
    </row>
    <row r="467" spans="1:16" s="28" customFormat="1" x14ac:dyDescent="0.2">
      <c r="A467" s="79" t="str">
        <f t="shared" si="85"/>
        <v/>
      </c>
      <c r="B467" s="79" t="str">
        <f t="shared" si="86"/>
        <v/>
      </c>
      <c r="C467" s="79" t="str">
        <f t="shared" si="87"/>
        <v/>
      </c>
      <c r="D467" s="69" t="str">
        <f t="shared" si="84"/>
        <v/>
      </c>
      <c r="E467" s="69" t="str">
        <f t="shared" si="88"/>
        <v/>
      </c>
      <c r="F467" s="70" t="str">
        <f t="shared" si="89"/>
        <v/>
      </c>
      <c r="G467" s="70" t="str">
        <f t="shared" si="90"/>
        <v/>
      </c>
      <c r="H467" s="74" t="str">
        <f t="shared" si="93"/>
        <v/>
      </c>
      <c r="I467" s="74" t="str">
        <f t="shared" si="94"/>
        <v/>
      </c>
      <c r="J467" s="74" t="str">
        <f t="shared" si="91"/>
        <v/>
      </c>
      <c r="K467" s="74" t="str">
        <f t="shared" si="92"/>
        <v/>
      </c>
      <c r="L467" s="71" t="str">
        <f t="shared" si="95"/>
        <v/>
      </c>
      <c r="M467" s="80"/>
      <c r="N467" s="81"/>
      <c r="O467" s="72" t="str">
        <f t="shared" si="96"/>
        <v/>
      </c>
      <c r="P467" s="70" t="str">
        <f t="shared" si="97"/>
        <v/>
      </c>
    </row>
    <row r="468" spans="1:16" s="28" customFormat="1" x14ac:dyDescent="0.2">
      <c r="A468" s="79" t="str">
        <f t="shared" si="85"/>
        <v/>
      </c>
      <c r="B468" s="79" t="str">
        <f t="shared" si="86"/>
        <v/>
      </c>
      <c r="C468" s="79" t="str">
        <f t="shared" si="87"/>
        <v/>
      </c>
      <c r="D468" s="69" t="str">
        <f t="shared" si="84"/>
        <v/>
      </c>
      <c r="E468" s="69" t="str">
        <f t="shared" si="88"/>
        <v/>
      </c>
      <c r="F468" s="70" t="str">
        <f t="shared" si="89"/>
        <v/>
      </c>
      <c r="G468" s="70" t="str">
        <f t="shared" si="90"/>
        <v/>
      </c>
      <c r="H468" s="74" t="str">
        <f t="shared" si="93"/>
        <v/>
      </c>
      <c r="I468" s="74" t="str">
        <f t="shared" si="94"/>
        <v/>
      </c>
      <c r="J468" s="74" t="str">
        <f t="shared" si="91"/>
        <v/>
      </c>
      <c r="K468" s="74" t="str">
        <f t="shared" si="92"/>
        <v/>
      </c>
      <c r="L468" s="71" t="str">
        <f t="shared" si="95"/>
        <v/>
      </c>
      <c r="M468" s="80"/>
      <c r="N468" s="81"/>
      <c r="O468" s="72" t="str">
        <f t="shared" si="96"/>
        <v/>
      </c>
      <c r="P468" s="70" t="str">
        <f t="shared" si="97"/>
        <v/>
      </c>
    </row>
    <row r="469" spans="1:16" s="28" customFormat="1" x14ac:dyDescent="0.2">
      <c r="A469" s="79" t="str">
        <f t="shared" si="85"/>
        <v/>
      </c>
      <c r="B469" s="79" t="str">
        <f t="shared" si="86"/>
        <v/>
      </c>
      <c r="C469" s="79" t="str">
        <f t="shared" si="87"/>
        <v/>
      </c>
      <c r="D469" s="69" t="str">
        <f t="shared" ref="D469:D500" si="98">IF(AND($B$6="Variable",G469&lt;&gt;""),A469+B469,C469)</f>
        <v/>
      </c>
      <c r="E469" s="69" t="str">
        <f t="shared" si="88"/>
        <v/>
      </c>
      <c r="F469" s="70" t="str">
        <f t="shared" si="89"/>
        <v/>
      </c>
      <c r="G469" s="70" t="str">
        <f t="shared" si="90"/>
        <v/>
      </c>
      <c r="H469" s="74" t="str">
        <f t="shared" si="93"/>
        <v/>
      </c>
      <c r="I469" s="74" t="str">
        <f t="shared" si="94"/>
        <v/>
      </c>
      <c r="J469" s="74" t="str">
        <f t="shared" si="91"/>
        <v/>
      </c>
      <c r="K469" s="74" t="str">
        <f t="shared" si="92"/>
        <v/>
      </c>
      <c r="L469" s="71" t="str">
        <f t="shared" si="95"/>
        <v/>
      </c>
      <c r="M469" s="80"/>
      <c r="N469" s="81"/>
      <c r="O469" s="72" t="str">
        <f t="shared" si="96"/>
        <v/>
      </c>
      <c r="P469" s="70" t="str">
        <f t="shared" si="97"/>
        <v/>
      </c>
    </row>
    <row r="470" spans="1:16" s="28" customFormat="1" x14ac:dyDescent="0.2">
      <c r="A470" s="79" t="str">
        <f t="shared" ref="A470:A500" si="99">IF(AND(A469&lt;&gt;"",G470&lt;&gt;""),A469,"")</f>
        <v/>
      </c>
      <c r="B470" s="79" t="str">
        <f t="shared" ref="B470:B500" si="100">IF(AND(B469&lt;&gt;"",G470&lt;&gt;""),B469,"")</f>
        <v/>
      </c>
      <c r="C470" s="79" t="str">
        <f t="shared" ref="C470:C500" si="101">IF(AND(C469&lt;&gt;"",G470&lt;&gt;""),C469,"")</f>
        <v/>
      </c>
      <c r="D470" s="69" t="str">
        <f t="shared" si="98"/>
        <v/>
      </c>
      <c r="E470" s="69" t="str">
        <f t="shared" ref="E470:E497" si="102">IF(G470&lt;&gt;"",D470/12,"")</f>
        <v/>
      </c>
      <c r="F470" s="70" t="str">
        <f t="shared" ref="F470:F500" si="103">IF(G470&lt;&gt;"",INT((G470-1)/12)+1,"")</f>
        <v/>
      </c>
      <c r="G470" s="70" t="str">
        <f t="shared" ref="G470:G500" si="104">IF(K469&lt;&gt;"",IF(INT(K469)&gt;0,IF(G469&lt;&gt;"",G469+1,""),""),"")</f>
        <v/>
      </c>
      <c r="H470" s="74" t="str">
        <f t="shared" si="93"/>
        <v/>
      </c>
      <c r="I470" s="74" t="str">
        <f t="shared" si="94"/>
        <v/>
      </c>
      <c r="J470" s="74" t="str">
        <f t="shared" ref="J470:J500" si="105">IF(G470&lt;&gt;"",H470-I470+M470,"")</f>
        <v/>
      </c>
      <c r="K470" s="74" t="str">
        <f t="shared" ref="K470:K500" si="106">IF(G470&lt;&gt;"",K469-J470,"")</f>
        <v/>
      </c>
      <c r="L470" s="71" t="str">
        <f t="shared" si="95"/>
        <v/>
      </c>
      <c r="M470" s="80"/>
      <c r="N470" s="81"/>
      <c r="O470" s="72" t="str">
        <f t="shared" si="96"/>
        <v/>
      </c>
      <c r="P470" s="70" t="str">
        <f t="shared" si="97"/>
        <v/>
      </c>
    </row>
    <row r="471" spans="1:16" s="28" customFormat="1" x14ac:dyDescent="0.2">
      <c r="A471" s="79" t="str">
        <f t="shared" si="99"/>
        <v/>
      </c>
      <c r="B471" s="79" t="str">
        <f t="shared" si="100"/>
        <v/>
      </c>
      <c r="C471" s="79" t="str">
        <f t="shared" si="101"/>
        <v/>
      </c>
      <c r="D471" s="69" t="str">
        <f t="shared" si="98"/>
        <v/>
      </c>
      <c r="E471" s="69" t="str">
        <f t="shared" si="102"/>
        <v/>
      </c>
      <c r="F471" s="70" t="str">
        <f t="shared" si="103"/>
        <v/>
      </c>
      <c r="G471" s="70" t="str">
        <f t="shared" si="104"/>
        <v/>
      </c>
      <c r="H471" s="74" t="str">
        <f t="shared" ref="H471:H497" si="107">IF(G471&lt;&gt;"",IF(IF(N470&lt;&gt;"PLAZO",PMT(E471,(L470),-K470),H470)&gt;K470,K470+I471,IF(N470&lt;&gt;"PLAZO",PMT(E471,(L470),-K470),H470)),"")</f>
        <v/>
      </c>
      <c r="I471" s="74" t="str">
        <f t="shared" ref="I471:I497" si="108">IF(G471&lt;&gt;"",K470*E471,"")</f>
        <v/>
      </c>
      <c r="J471" s="74" t="str">
        <f t="shared" si="105"/>
        <v/>
      </c>
      <c r="K471" s="74" t="str">
        <f t="shared" si="106"/>
        <v/>
      </c>
      <c r="L471" s="71" t="str">
        <f t="shared" ref="L471:L497" si="109">IF(G471&lt;&gt;"",IF(N471&lt;&gt;"PLAZO",L470-1,INT(NPER(E471,-(H471),K471))+1),"")</f>
        <v/>
      </c>
      <c r="M471" s="80"/>
      <c r="N471" s="81"/>
      <c r="O471" s="72" t="str">
        <f t="shared" ref="O471:O500" si="110">IF(M471&lt;&gt;"",IF(N471="CUOTA",H472-H471,""),"")</f>
        <v/>
      </c>
      <c r="P471" s="70" t="str">
        <f t="shared" ref="P471:P500" si="111">IF(M471&lt;&gt;"",IF(N471="PLAZO",CONCATENATE(L470-L471-1," meses"),""),"")</f>
        <v/>
      </c>
    </row>
    <row r="472" spans="1:16" s="28" customFormat="1" x14ac:dyDescent="0.2">
      <c r="A472" s="79" t="str">
        <f t="shared" si="99"/>
        <v/>
      </c>
      <c r="B472" s="79" t="str">
        <f t="shared" si="100"/>
        <v/>
      </c>
      <c r="C472" s="79" t="str">
        <f t="shared" si="101"/>
        <v/>
      </c>
      <c r="D472" s="69" t="str">
        <f t="shared" si="98"/>
        <v/>
      </c>
      <c r="E472" s="69" t="str">
        <f t="shared" si="102"/>
        <v/>
      </c>
      <c r="F472" s="70" t="str">
        <f t="shared" si="103"/>
        <v/>
      </c>
      <c r="G472" s="70" t="str">
        <f t="shared" si="104"/>
        <v/>
      </c>
      <c r="H472" s="74" t="str">
        <f t="shared" si="107"/>
        <v/>
      </c>
      <c r="I472" s="74" t="str">
        <f t="shared" si="108"/>
        <v/>
      </c>
      <c r="J472" s="74" t="str">
        <f t="shared" si="105"/>
        <v/>
      </c>
      <c r="K472" s="74" t="str">
        <f t="shared" si="106"/>
        <v/>
      </c>
      <c r="L472" s="71" t="str">
        <f t="shared" si="109"/>
        <v/>
      </c>
      <c r="M472" s="80"/>
      <c r="N472" s="81"/>
      <c r="O472" s="72" t="str">
        <f t="shared" si="110"/>
        <v/>
      </c>
      <c r="P472" s="70" t="str">
        <f t="shared" si="111"/>
        <v/>
      </c>
    </row>
    <row r="473" spans="1:16" s="28" customFormat="1" x14ac:dyDescent="0.2">
      <c r="A473" s="79" t="str">
        <f t="shared" si="99"/>
        <v/>
      </c>
      <c r="B473" s="79" t="str">
        <f t="shared" si="100"/>
        <v/>
      </c>
      <c r="C473" s="79" t="str">
        <f t="shared" si="101"/>
        <v/>
      </c>
      <c r="D473" s="69" t="str">
        <f t="shared" si="98"/>
        <v/>
      </c>
      <c r="E473" s="69" t="str">
        <f t="shared" si="102"/>
        <v/>
      </c>
      <c r="F473" s="70" t="str">
        <f t="shared" si="103"/>
        <v/>
      </c>
      <c r="G473" s="70" t="str">
        <f t="shared" si="104"/>
        <v/>
      </c>
      <c r="H473" s="74" t="str">
        <f t="shared" si="107"/>
        <v/>
      </c>
      <c r="I473" s="74" t="str">
        <f t="shared" si="108"/>
        <v/>
      </c>
      <c r="J473" s="74" t="str">
        <f t="shared" si="105"/>
        <v/>
      </c>
      <c r="K473" s="74" t="str">
        <f t="shared" si="106"/>
        <v/>
      </c>
      <c r="L473" s="71" t="str">
        <f t="shared" si="109"/>
        <v/>
      </c>
      <c r="M473" s="80"/>
      <c r="N473" s="81"/>
      <c r="O473" s="72" t="str">
        <f t="shared" si="110"/>
        <v/>
      </c>
      <c r="P473" s="70" t="str">
        <f t="shared" si="111"/>
        <v/>
      </c>
    </row>
    <row r="474" spans="1:16" s="28" customFormat="1" x14ac:dyDescent="0.2">
      <c r="A474" s="79" t="str">
        <f t="shared" si="99"/>
        <v/>
      </c>
      <c r="B474" s="79" t="str">
        <f t="shared" si="100"/>
        <v/>
      </c>
      <c r="C474" s="79" t="str">
        <f t="shared" si="101"/>
        <v/>
      </c>
      <c r="D474" s="69" t="str">
        <f t="shared" si="98"/>
        <v/>
      </c>
      <c r="E474" s="69" t="str">
        <f t="shared" si="102"/>
        <v/>
      </c>
      <c r="F474" s="70" t="str">
        <f t="shared" si="103"/>
        <v/>
      </c>
      <c r="G474" s="70" t="str">
        <f t="shared" si="104"/>
        <v/>
      </c>
      <c r="H474" s="74" t="str">
        <f t="shared" si="107"/>
        <v/>
      </c>
      <c r="I474" s="74" t="str">
        <f t="shared" si="108"/>
        <v/>
      </c>
      <c r="J474" s="74" t="str">
        <f t="shared" si="105"/>
        <v/>
      </c>
      <c r="K474" s="74" t="str">
        <f t="shared" si="106"/>
        <v/>
      </c>
      <c r="L474" s="71" t="str">
        <f t="shared" si="109"/>
        <v/>
      </c>
      <c r="M474" s="80"/>
      <c r="N474" s="81"/>
      <c r="O474" s="72" t="str">
        <f t="shared" si="110"/>
        <v/>
      </c>
      <c r="P474" s="70" t="str">
        <f t="shared" si="111"/>
        <v/>
      </c>
    </row>
    <row r="475" spans="1:16" s="28" customFormat="1" x14ac:dyDescent="0.2">
      <c r="A475" s="79" t="str">
        <f t="shared" si="99"/>
        <v/>
      </c>
      <c r="B475" s="79" t="str">
        <f t="shared" si="100"/>
        <v/>
      </c>
      <c r="C475" s="79" t="str">
        <f t="shared" si="101"/>
        <v/>
      </c>
      <c r="D475" s="69" t="str">
        <f t="shared" si="98"/>
        <v/>
      </c>
      <c r="E475" s="69" t="str">
        <f t="shared" si="102"/>
        <v/>
      </c>
      <c r="F475" s="70" t="str">
        <f t="shared" si="103"/>
        <v/>
      </c>
      <c r="G475" s="70" t="str">
        <f t="shared" si="104"/>
        <v/>
      </c>
      <c r="H475" s="74" t="str">
        <f t="shared" si="107"/>
        <v/>
      </c>
      <c r="I475" s="74" t="str">
        <f t="shared" si="108"/>
        <v/>
      </c>
      <c r="J475" s="74" t="str">
        <f t="shared" si="105"/>
        <v/>
      </c>
      <c r="K475" s="74" t="str">
        <f t="shared" si="106"/>
        <v/>
      </c>
      <c r="L475" s="71" t="str">
        <f t="shared" si="109"/>
        <v/>
      </c>
      <c r="M475" s="80"/>
      <c r="N475" s="81"/>
      <c r="O475" s="72" t="str">
        <f t="shared" si="110"/>
        <v/>
      </c>
      <c r="P475" s="70" t="str">
        <f t="shared" si="111"/>
        <v/>
      </c>
    </row>
    <row r="476" spans="1:16" s="28" customFormat="1" x14ac:dyDescent="0.2">
      <c r="A476" s="79" t="str">
        <f t="shared" si="99"/>
        <v/>
      </c>
      <c r="B476" s="79" t="str">
        <f t="shared" si="100"/>
        <v/>
      </c>
      <c r="C476" s="79" t="str">
        <f t="shared" si="101"/>
        <v/>
      </c>
      <c r="D476" s="69" t="str">
        <f t="shared" si="98"/>
        <v/>
      </c>
      <c r="E476" s="69" t="str">
        <f t="shared" si="102"/>
        <v/>
      </c>
      <c r="F476" s="70" t="str">
        <f t="shared" si="103"/>
        <v/>
      </c>
      <c r="G476" s="70" t="str">
        <f t="shared" si="104"/>
        <v/>
      </c>
      <c r="H476" s="74" t="str">
        <f t="shared" si="107"/>
        <v/>
      </c>
      <c r="I476" s="74" t="str">
        <f t="shared" si="108"/>
        <v/>
      </c>
      <c r="J476" s="74" t="str">
        <f t="shared" si="105"/>
        <v/>
      </c>
      <c r="K476" s="74" t="str">
        <f t="shared" si="106"/>
        <v/>
      </c>
      <c r="L476" s="71" t="str">
        <f t="shared" si="109"/>
        <v/>
      </c>
      <c r="M476" s="80"/>
      <c r="N476" s="81"/>
      <c r="O476" s="72" t="str">
        <f t="shared" si="110"/>
        <v/>
      </c>
      <c r="P476" s="70" t="str">
        <f t="shared" si="111"/>
        <v/>
      </c>
    </row>
    <row r="477" spans="1:16" s="28" customFormat="1" x14ac:dyDescent="0.2">
      <c r="A477" s="79" t="str">
        <f t="shared" si="99"/>
        <v/>
      </c>
      <c r="B477" s="79" t="str">
        <f t="shared" si="100"/>
        <v/>
      </c>
      <c r="C477" s="79" t="str">
        <f t="shared" si="101"/>
        <v/>
      </c>
      <c r="D477" s="69" t="str">
        <f t="shared" si="98"/>
        <v/>
      </c>
      <c r="E477" s="69" t="str">
        <f t="shared" si="102"/>
        <v/>
      </c>
      <c r="F477" s="70" t="str">
        <f t="shared" si="103"/>
        <v/>
      </c>
      <c r="G477" s="70" t="str">
        <f t="shared" si="104"/>
        <v/>
      </c>
      <c r="H477" s="74" t="str">
        <f t="shared" si="107"/>
        <v/>
      </c>
      <c r="I477" s="74" t="str">
        <f t="shared" si="108"/>
        <v/>
      </c>
      <c r="J477" s="74" t="str">
        <f t="shared" si="105"/>
        <v/>
      </c>
      <c r="K477" s="74" t="str">
        <f t="shared" si="106"/>
        <v/>
      </c>
      <c r="L477" s="71" t="str">
        <f t="shared" si="109"/>
        <v/>
      </c>
      <c r="M477" s="80"/>
      <c r="N477" s="81"/>
      <c r="O477" s="72" t="str">
        <f t="shared" si="110"/>
        <v/>
      </c>
      <c r="P477" s="70" t="str">
        <f t="shared" si="111"/>
        <v/>
      </c>
    </row>
    <row r="478" spans="1:16" s="28" customFormat="1" x14ac:dyDescent="0.2">
      <c r="A478" s="79" t="str">
        <f t="shared" si="99"/>
        <v/>
      </c>
      <c r="B478" s="79" t="str">
        <f t="shared" si="100"/>
        <v/>
      </c>
      <c r="C478" s="79" t="str">
        <f t="shared" si="101"/>
        <v/>
      </c>
      <c r="D478" s="69" t="str">
        <f t="shared" si="98"/>
        <v/>
      </c>
      <c r="E478" s="69" t="str">
        <f t="shared" si="102"/>
        <v/>
      </c>
      <c r="F478" s="70" t="str">
        <f t="shared" si="103"/>
        <v/>
      </c>
      <c r="G478" s="70" t="str">
        <f t="shared" si="104"/>
        <v/>
      </c>
      <c r="H478" s="74" t="str">
        <f t="shared" si="107"/>
        <v/>
      </c>
      <c r="I478" s="74" t="str">
        <f t="shared" si="108"/>
        <v/>
      </c>
      <c r="J478" s="74" t="str">
        <f t="shared" si="105"/>
        <v/>
      </c>
      <c r="K478" s="74" t="str">
        <f t="shared" si="106"/>
        <v/>
      </c>
      <c r="L478" s="71" t="str">
        <f t="shared" si="109"/>
        <v/>
      </c>
      <c r="M478" s="80"/>
      <c r="N478" s="81"/>
      <c r="O478" s="72" t="str">
        <f t="shared" si="110"/>
        <v/>
      </c>
      <c r="P478" s="70" t="str">
        <f t="shared" si="111"/>
        <v/>
      </c>
    </row>
    <row r="479" spans="1:16" s="28" customFormat="1" x14ac:dyDescent="0.2">
      <c r="A479" s="79" t="str">
        <f t="shared" si="99"/>
        <v/>
      </c>
      <c r="B479" s="79" t="str">
        <f t="shared" si="100"/>
        <v/>
      </c>
      <c r="C479" s="79" t="str">
        <f t="shared" si="101"/>
        <v/>
      </c>
      <c r="D479" s="69" t="str">
        <f t="shared" si="98"/>
        <v/>
      </c>
      <c r="E479" s="69" t="str">
        <f t="shared" si="102"/>
        <v/>
      </c>
      <c r="F479" s="70" t="str">
        <f t="shared" si="103"/>
        <v/>
      </c>
      <c r="G479" s="70" t="str">
        <f t="shared" si="104"/>
        <v/>
      </c>
      <c r="H479" s="74" t="str">
        <f t="shared" si="107"/>
        <v/>
      </c>
      <c r="I479" s="74" t="str">
        <f t="shared" si="108"/>
        <v/>
      </c>
      <c r="J479" s="74" t="str">
        <f t="shared" si="105"/>
        <v/>
      </c>
      <c r="K479" s="74" t="str">
        <f t="shared" si="106"/>
        <v/>
      </c>
      <c r="L479" s="71" t="str">
        <f t="shared" si="109"/>
        <v/>
      </c>
      <c r="M479" s="80"/>
      <c r="N479" s="81"/>
      <c r="O479" s="72" t="str">
        <f t="shared" si="110"/>
        <v/>
      </c>
      <c r="P479" s="70" t="str">
        <f t="shared" si="111"/>
        <v/>
      </c>
    </row>
    <row r="480" spans="1:16" s="28" customFormat="1" x14ac:dyDescent="0.2">
      <c r="A480" s="79" t="str">
        <f t="shared" si="99"/>
        <v/>
      </c>
      <c r="B480" s="79" t="str">
        <f t="shared" si="100"/>
        <v/>
      </c>
      <c r="C480" s="79" t="str">
        <f t="shared" si="101"/>
        <v/>
      </c>
      <c r="D480" s="69" t="str">
        <f t="shared" si="98"/>
        <v/>
      </c>
      <c r="E480" s="69" t="str">
        <f t="shared" si="102"/>
        <v/>
      </c>
      <c r="F480" s="70" t="str">
        <f t="shared" si="103"/>
        <v/>
      </c>
      <c r="G480" s="70" t="str">
        <f t="shared" si="104"/>
        <v/>
      </c>
      <c r="H480" s="74" t="str">
        <f t="shared" si="107"/>
        <v/>
      </c>
      <c r="I480" s="74" t="str">
        <f t="shared" si="108"/>
        <v/>
      </c>
      <c r="J480" s="74" t="str">
        <f t="shared" si="105"/>
        <v/>
      </c>
      <c r="K480" s="74" t="str">
        <f t="shared" si="106"/>
        <v/>
      </c>
      <c r="L480" s="71" t="str">
        <f t="shared" si="109"/>
        <v/>
      </c>
      <c r="M480" s="80"/>
      <c r="N480" s="81"/>
      <c r="O480" s="72" t="str">
        <f t="shared" si="110"/>
        <v/>
      </c>
      <c r="P480" s="70" t="str">
        <f t="shared" si="111"/>
        <v/>
      </c>
    </row>
    <row r="481" spans="1:16" s="28" customFormat="1" x14ac:dyDescent="0.2">
      <c r="A481" s="79" t="str">
        <f t="shared" si="99"/>
        <v/>
      </c>
      <c r="B481" s="79" t="str">
        <f t="shared" si="100"/>
        <v/>
      </c>
      <c r="C481" s="79" t="str">
        <f t="shared" si="101"/>
        <v/>
      </c>
      <c r="D481" s="69" t="str">
        <f t="shared" si="98"/>
        <v/>
      </c>
      <c r="E481" s="69" t="str">
        <f t="shared" si="102"/>
        <v/>
      </c>
      <c r="F481" s="70" t="str">
        <f t="shared" si="103"/>
        <v/>
      </c>
      <c r="G481" s="70" t="str">
        <f t="shared" si="104"/>
        <v/>
      </c>
      <c r="H481" s="74" t="str">
        <f t="shared" si="107"/>
        <v/>
      </c>
      <c r="I481" s="74" t="str">
        <f t="shared" si="108"/>
        <v/>
      </c>
      <c r="J481" s="74" t="str">
        <f t="shared" si="105"/>
        <v/>
      </c>
      <c r="K481" s="74" t="str">
        <f t="shared" si="106"/>
        <v/>
      </c>
      <c r="L481" s="71" t="str">
        <f t="shared" si="109"/>
        <v/>
      </c>
      <c r="M481" s="80"/>
      <c r="N481" s="81"/>
      <c r="O481" s="72" t="str">
        <f t="shared" si="110"/>
        <v/>
      </c>
      <c r="P481" s="70" t="str">
        <f t="shared" si="111"/>
        <v/>
      </c>
    </row>
    <row r="482" spans="1:16" s="28" customFormat="1" x14ac:dyDescent="0.2">
      <c r="A482" s="79" t="str">
        <f t="shared" si="99"/>
        <v/>
      </c>
      <c r="B482" s="79" t="str">
        <f t="shared" si="100"/>
        <v/>
      </c>
      <c r="C482" s="79" t="str">
        <f t="shared" si="101"/>
        <v/>
      </c>
      <c r="D482" s="69" t="str">
        <f t="shared" si="98"/>
        <v/>
      </c>
      <c r="E482" s="69" t="str">
        <f t="shared" si="102"/>
        <v/>
      </c>
      <c r="F482" s="70" t="str">
        <f t="shared" si="103"/>
        <v/>
      </c>
      <c r="G482" s="70" t="str">
        <f t="shared" si="104"/>
        <v/>
      </c>
      <c r="H482" s="74" t="str">
        <f t="shared" si="107"/>
        <v/>
      </c>
      <c r="I482" s="74" t="str">
        <f t="shared" si="108"/>
        <v/>
      </c>
      <c r="J482" s="74" t="str">
        <f t="shared" si="105"/>
        <v/>
      </c>
      <c r="K482" s="74" t="str">
        <f t="shared" si="106"/>
        <v/>
      </c>
      <c r="L482" s="71" t="str">
        <f t="shared" si="109"/>
        <v/>
      </c>
      <c r="M482" s="80"/>
      <c r="N482" s="81"/>
      <c r="O482" s="72" t="str">
        <f t="shared" si="110"/>
        <v/>
      </c>
      <c r="P482" s="70" t="str">
        <f t="shared" si="111"/>
        <v/>
      </c>
    </row>
    <row r="483" spans="1:16" s="28" customFormat="1" x14ac:dyDescent="0.2">
      <c r="A483" s="79" t="str">
        <f t="shared" si="99"/>
        <v/>
      </c>
      <c r="B483" s="79" t="str">
        <f t="shared" si="100"/>
        <v/>
      </c>
      <c r="C483" s="79" t="str">
        <f t="shared" si="101"/>
        <v/>
      </c>
      <c r="D483" s="69" t="str">
        <f t="shared" si="98"/>
        <v/>
      </c>
      <c r="E483" s="69" t="str">
        <f t="shared" si="102"/>
        <v/>
      </c>
      <c r="F483" s="70" t="str">
        <f t="shared" si="103"/>
        <v/>
      </c>
      <c r="G483" s="70" t="str">
        <f t="shared" si="104"/>
        <v/>
      </c>
      <c r="H483" s="74" t="str">
        <f t="shared" si="107"/>
        <v/>
      </c>
      <c r="I483" s="74" t="str">
        <f t="shared" si="108"/>
        <v/>
      </c>
      <c r="J483" s="74" t="str">
        <f t="shared" si="105"/>
        <v/>
      </c>
      <c r="K483" s="74" t="str">
        <f t="shared" si="106"/>
        <v/>
      </c>
      <c r="L483" s="71" t="str">
        <f t="shared" si="109"/>
        <v/>
      </c>
      <c r="M483" s="80"/>
      <c r="N483" s="81"/>
      <c r="O483" s="72" t="str">
        <f t="shared" si="110"/>
        <v/>
      </c>
      <c r="P483" s="70" t="str">
        <f t="shared" si="111"/>
        <v/>
      </c>
    </row>
    <row r="484" spans="1:16" s="28" customFormat="1" x14ac:dyDescent="0.2">
      <c r="A484" s="79" t="str">
        <f t="shared" si="99"/>
        <v/>
      </c>
      <c r="B484" s="79" t="str">
        <f t="shared" si="100"/>
        <v/>
      </c>
      <c r="C484" s="79" t="str">
        <f t="shared" si="101"/>
        <v/>
      </c>
      <c r="D484" s="69" t="str">
        <f t="shared" si="98"/>
        <v/>
      </c>
      <c r="E484" s="69" t="str">
        <f t="shared" si="102"/>
        <v/>
      </c>
      <c r="F484" s="70" t="str">
        <f t="shared" si="103"/>
        <v/>
      </c>
      <c r="G484" s="70" t="str">
        <f t="shared" si="104"/>
        <v/>
      </c>
      <c r="H484" s="74" t="str">
        <f t="shared" si="107"/>
        <v/>
      </c>
      <c r="I484" s="74" t="str">
        <f t="shared" si="108"/>
        <v/>
      </c>
      <c r="J484" s="74" t="str">
        <f t="shared" si="105"/>
        <v/>
      </c>
      <c r="K484" s="74" t="str">
        <f t="shared" si="106"/>
        <v/>
      </c>
      <c r="L484" s="71" t="str">
        <f t="shared" si="109"/>
        <v/>
      </c>
      <c r="M484" s="80"/>
      <c r="N484" s="81"/>
      <c r="O484" s="72" t="str">
        <f t="shared" si="110"/>
        <v/>
      </c>
      <c r="P484" s="70" t="str">
        <f t="shared" si="111"/>
        <v/>
      </c>
    </row>
    <row r="485" spans="1:16" s="28" customFormat="1" x14ac:dyDescent="0.2">
      <c r="A485" s="79" t="str">
        <f t="shared" si="99"/>
        <v/>
      </c>
      <c r="B485" s="79" t="str">
        <f t="shared" si="100"/>
        <v/>
      </c>
      <c r="C485" s="79" t="str">
        <f t="shared" si="101"/>
        <v/>
      </c>
      <c r="D485" s="69" t="str">
        <f t="shared" si="98"/>
        <v/>
      </c>
      <c r="E485" s="69" t="str">
        <f t="shared" si="102"/>
        <v/>
      </c>
      <c r="F485" s="70" t="str">
        <f t="shared" si="103"/>
        <v/>
      </c>
      <c r="G485" s="70" t="str">
        <f t="shared" si="104"/>
        <v/>
      </c>
      <c r="H485" s="74" t="str">
        <f t="shared" si="107"/>
        <v/>
      </c>
      <c r="I485" s="74" t="str">
        <f t="shared" si="108"/>
        <v/>
      </c>
      <c r="J485" s="74" t="str">
        <f t="shared" si="105"/>
        <v/>
      </c>
      <c r="K485" s="74" t="str">
        <f t="shared" si="106"/>
        <v/>
      </c>
      <c r="L485" s="71" t="str">
        <f t="shared" si="109"/>
        <v/>
      </c>
      <c r="M485" s="80"/>
      <c r="N485" s="81"/>
      <c r="O485" s="72" t="str">
        <f t="shared" si="110"/>
        <v/>
      </c>
      <c r="P485" s="70" t="str">
        <f t="shared" si="111"/>
        <v/>
      </c>
    </row>
    <row r="486" spans="1:16" s="28" customFormat="1" x14ac:dyDescent="0.2">
      <c r="A486" s="79" t="str">
        <f t="shared" si="99"/>
        <v/>
      </c>
      <c r="B486" s="79" t="str">
        <f t="shared" si="100"/>
        <v/>
      </c>
      <c r="C486" s="79" t="str">
        <f t="shared" si="101"/>
        <v/>
      </c>
      <c r="D486" s="69" t="str">
        <f t="shared" si="98"/>
        <v/>
      </c>
      <c r="E486" s="69" t="str">
        <f t="shared" si="102"/>
        <v/>
      </c>
      <c r="F486" s="70" t="str">
        <f t="shared" si="103"/>
        <v/>
      </c>
      <c r="G486" s="70" t="str">
        <f t="shared" si="104"/>
        <v/>
      </c>
      <c r="H486" s="74" t="str">
        <f t="shared" si="107"/>
        <v/>
      </c>
      <c r="I486" s="74" t="str">
        <f t="shared" si="108"/>
        <v/>
      </c>
      <c r="J486" s="74" t="str">
        <f t="shared" si="105"/>
        <v/>
      </c>
      <c r="K486" s="74" t="str">
        <f t="shared" si="106"/>
        <v/>
      </c>
      <c r="L486" s="71" t="str">
        <f t="shared" si="109"/>
        <v/>
      </c>
      <c r="M486" s="80"/>
      <c r="N486" s="81"/>
      <c r="O486" s="72" t="str">
        <f t="shared" si="110"/>
        <v/>
      </c>
      <c r="P486" s="70" t="str">
        <f t="shared" si="111"/>
        <v/>
      </c>
    </row>
    <row r="487" spans="1:16" s="28" customFormat="1" x14ac:dyDescent="0.2">
      <c r="A487" s="79" t="str">
        <f t="shared" si="99"/>
        <v/>
      </c>
      <c r="B487" s="79" t="str">
        <f t="shared" si="100"/>
        <v/>
      </c>
      <c r="C487" s="79" t="str">
        <f t="shared" si="101"/>
        <v/>
      </c>
      <c r="D487" s="69" t="str">
        <f t="shared" si="98"/>
        <v/>
      </c>
      <c r="E487" s="69" t="str">
        <f t="shared" si="102"/>
        <v/>
      </c>
      <c r="F487" s="70" t="str">
        <f t="shared" si="103"/>
        <v/>
      </c>
      <c r="G487" s="70" t="str">
        <f t="shared" si="104"/>
        <v/>
      </c>
      <c r="H487" s="74" t="str">
        <f t="shared" si="107"/>
        <v/>
      </c>
      <c r="I487" s="74" t="str">
        <f t="shared" si="108"/>
        <v/>
      </c>
      <c r="J487" s="74" t="str">
        <f t="shared" si="105"/>
        <v/>
      </c>
      <c r="K487" s="74" t="str">
        <f t="shared" si="106"/>
        <v/>
      </c>
      <c r="L487" s="71" t="str">
        <f t="shared" si="109"/>
        <v/>
      </c>
      <c r="M487" s="80"/>
      <c r="N487" s="81"/>
      <c r="O487" s="72" t="str">
        <f t="shared" si="110"/>
        <v/>
      </c>
      <c r="P487" s="70" t="str">
        <f t="shared" si="111"/>
        <v/>
      </c>
    </row>
    <row r="488" spans="1:16" s="28" customFormat="1" x14ac:dyDescent="0.2">
      <c r="A488" s="79" t="str">
        <f t="shared" si="99"/>
        <v/>
      </c>
      <c r="B488" s="79" t="str">
        <f t="shared" si="100"/>
        <v/>
      </c>
      <c r="C488" s="79" t="str">
        <f t="shared" si="101"/>
        <v/>
      </c>
      <c r="D488" s="69" t="str">
        <f t="shared" si="98"/>
        <v/>
      </c>
      <c r="E488" s="69" t="str">
        <f t="shared" si="102"/>
        <v/>
      </c>
      <c r="F488" s="70" t="str">
        <f t="shared" si="103"/>
        <v/>
      </c>
      <c r="G488" s="70" t="str">
        <f t="shared" si="104"/>
        <v/>
      </c>
      <c r="H488" s="74" t="str">
        <f t="shared" si="107"/>
        <v/>
      </c>
      <c r="I488" s="74" t="str">
        <f t="shared" si="108"/>
        <v/>
      </c>
      <c r="J488" s="74" t="str">
        <f t="shared" si="105"/>
        <v/>
      </c>
      <c r="K488" s="74" t="str">
        <f t="shared" si="106"/>
        <v/>
      </c>
      <c r="L488" s="71" t="str">
        <f t="shared" si="109"/>
        <v/>
      </c>
      <c r="M488" s="80"/>
      <c r="N488" s="81"/>
      <c r="O488" s="72" t="str">
        <f t="shared" si="110"/>
        <v/>
      </c>
      <c r="P488" s="70" t="str">
        <f t="shared" si="111"/>
        <v/>
      </c>
    </row>
    <row r="489" spans="1:16" s="28" customFormat="1" x14ac:dyDescent="0.2">
      <c r="A489" s="79" t="str">
        <f t="shared" si="99"/>
        <v/>
      </c>
      <c r="B489" s="79" t="str">
        <f t="shared" si="100"/>
        <v/>
      </c>
      <c r="C489" s="79" t="str">
        <f t="shared" si="101"/>
        <v/>
      </c>
      <c r="D489" s="69" t="str">
        <f t="shared" si="98"/>
        <v/>
      </c>
      <c r="E489" s="69" t="str">
        <f t="shared" si="102"/>
        <v/>
      </c>
      <c r="F489" s="70" t="str">
        <f t="shared" si="103"/>
        <v/>
      </c>
      <c r="G489" s="70" t="str">
        <f t="shared" si="104"/>
        <v/>
      </c>
      <c r="H489" s="74" t="str">
        <f t="shared" si="107"/>
        <v/>
      </c>
      <c r="I489" s="74" t="str">
        <f t="shared" si="108"/>
        <v/>
      </c>
      <c r="J489" s="74" t="str">
        <f t="shared" si="105"/>
        <v/>
      </c>
      <c r="K489" s="74" t="str">
        <f t="shared" si="106"/>
        <v/>
      </c>
      <c r="L489" s="71" t="str">
        <f t="shared" si="109"/>
        <v/>
      </c>
      <c r="M489" s="80"/>
      <c r="N489" s="81"/>
      <c r="O489" s="72" t="str">
        <f t="shared" si="110"/>
        <v/>
      </c>
      <c r="P489" s="70" t="str">
        <f t="shared" si="111"/>
        <v/>
      </c>
    </row>
    <row r="490" spans="1:16" s="28" customFormat="1" x14ac:dyDescent="0.2">
      <c r="A490" s="79" t="str">
        <f t="shared" si="99"/>
        <v/>
      </c>
      <c r="B490" s="79" t="str">
        <f t="shared" si="100"/>
        <v/>
      </c>
      <c r="C490" s="79" t="str">
        <f t="shared" si="101"/>
        <v/>
      </c>
      <c r="D490" s="69" t="str">
        <f t="shared" si="98"/>
        <v/>
      </c>
      <c r="E490" s="69" t="str">
        <f t="shared" si="102"/>
        <v/>
      </c>
      <c r="F490" s="70" t="str">
        <f t="shared" si="103"/>
        <v/>
      </c>
      <c r="G490" s="70" t="str">
        <f t="shared" si="104"/>
        <v/>
      </c>
      <c r="H490" s="74" t="str">
        <f t="shared" si="107"/>
        <v/>
      </c>
      <c r="I490" s="74" t="str">
        <f t="shared" si="108"/>
        <v/>
      </c>
      <c r="J490" s="74" t="str">
        <f t="shared" si="105"/>
        <v/>
      </c>
      <c r="K490" s="74" t="str">
        <f t="shared" si="106"/>
        <v/>
      </c>
      <c r="L490" s="71" t="str">
        <f t="shared" si="109"/>
        <v/>
      </c>
      <c r="M490" s="80"/>
      <c r="N490" s="81"/>
      <c r="O490" s="72" t="str">
        <f t="shared" si="110"/>
        <v/>
      </c>
      <c r="P490" s="70" t="str">
        <f t="shared" si="111"/>
        <v/>
      </c>
    </row>
    <row r="491" spans="1:16" s="28" customFormat="1" x14ac:dyDescent="0.2">
      <c r="A491" s="79" t="str">
        <f t="shared" si="99"/>
        <v/>
      </c>
      <c r="B491" s="79" t="str">
        <f t="shared" si="100"/>
        <v/>
      </c>
      <c r="C491" s="79" t="str">
        <f t="shared" si="101"/>
        <v/>
      </c>
      <c r="D491" s="69" t="str">
        <f t="shared" si="98"/>
        <v/>
      </c>
      <c r="E491" s="69" t="str">
        <f t="shared" si="102"/>
        <v/>
      </c>
      <c r="F491" s="70" t="str">
        <f t="shared" si="103"/>
        <v/>
      </c>
      <c r="G491" s="70" t="str">
        <f t="shared" si="104"/>
        <v/>
      </c>
      <c r="H491" s="74" t="str">
        <f t="shared" si="107"/>
        <v/>
      </c>
      <c r="I491" s="74" t="str">
        <f t="shared" si="108"/>
        <v/>
      </c>
      <c r="J491" s="74" t="str">
        <f t="shared" si="105"/>
        <v/>
      </c>
      <c r="K491" s="74" t="str">
        <f t="shared" si="106"/>
        <v/>
      </c>
      <c r="L491" s="71" t="str">
        <f t="shared" si="109"/>
        <v/>
      </c>
      <c r="M491" s="80"/>
      <c r="N491" s="81"/>
      <c r="O491" s="72" t="str">
        <f t="shared" si="110"/>
        <v/>
      </c>
      <c r="P491" s="70" t="str">
        <f t="shared" si="111"/>
        <v/>
      </c>
    </row>
    <row r="492" spans="1:16" s="28" customFormat="1" x14ac:dyDescent="0.2">
      <c r="A492" s="79" t="str">
        <f t="shared" si="99"/>
        <v/>
      </c>
      <c r="B492" s="79" t="str">
        <f t="shared" si="100"/>
        <v/>
      </c>
      <c r="C492" s="79" t="str">
        <f t="shared" si="101"/>
        <v/>
      </c>
      <c r="D492" s="69" t="str">
        <f t="shared" si="98"/>
        <v/>
      </c>
      <c r="E492" s="69" t="str">
        <f t="shared" si="102"/>
        <v/>
      </c>
      <c r="F492" s="70" t="str">
        <f t="shared" si="103"/>
        <v/>
      </c>
      <c r="G492" s="70" t="str">
        <f t="shared" si="104"/>
        <v/>
      </c>
      <c r="H492" s="74" t="str">
        <f t="shared" si="107"/>
        <v/>
      </c>
      <c r="I492" s="74" t="str">
        <f t="shared" si="108"/>
        <v/>
      </c>
      <c r="J492" s="74" t="str">
        <f t="shared" si="105"/>
        <v/>
      </c>
      <c r="K492" s="74" t="str">
        <f t="shared" si="106"/>
        <v/>
      </c>
      <c r="L492" s="71" t="str">
        <f t="shared" si="109"/>
        <v/>
      </c>
      <c r="M492" s="80"/>
      <c r="N492" s="81"/>
      <c r="O492" s="72" t="str">
        <f t="shared" si="110"/>
        <v/>
      </c>
      <c r="P492" s="70" t="str">
        <f t="shared" si="111"/>
        <v/>
      </c>
    </row>
    <row r="493" spans="1:16" s="28" customFormat="1" x14ac:dyDescent="0.2">
      <c r="A493" s="79" t="str">
        <f t="shared" si="99"/>
        <v/>
      </c>
      <c r="B493" s="79" t="str">
        <f t="shared" si="100"/>
        <v/>
      </c>
      <c r="C493" s="79" t="str">
        <f t="shared" si="101"/>
        <v/>
      </c>
      <c r="D493" s="69" t="str">
        <f t="shared" si="98"/>
        <v/>
      </c>
      <c r="E493" s="69" t="str">
        <f t="shared" si="102"/>
        <v/>
      </c>
      <c r="F493" s="70" t="str">
        <f t="shared" si="103"/>
        <v/>
      </c>
      <c r="G493" s="70" t="str">
        <f t="shared" si="104"/>
        <v/>
      </c>
      <c r="H493" s="74" t="str">
        <f t="shared" si="107"/>
        <v/>
      </c>
      <c r="I493" s="74" t="str">
        <f t="shared" si="108"/>
        <v/>
      </c>
      <c r="J493" s="74" t="str">
        <f t="shared" si="105"/>
        <v/>
      </c>
      <c r="K493" s="74" t="str">
        <f t="shared" si="106"/>
        <v/>
      </c>
      <c r="L493" s="71" t="str">
        <f t="shared" si="109"/>
        <v/>
      </c>
      <c r="M493" s="80"/>
      <c r="N493" s="81"/>
      <c r="O493" s="72" t="str">
        <f t="shared" si="110"/>
        <v/>
      </c>
      <c r="P493" s="70" t="str">
        <f t="shared" si="111"/>
        <v/>
      </c>
    </row>
    <row r="494" spans="1:16" s="28" customFormat="1" x14ac:dyDescent="0.2">
      <c r="A494" s="79" t="str">
        <f t="shared" si="99"/>
        <v/>
      </c>
      <c r="B494" s="79" t="str">
        <f t="shared" si="100"/>
        <v/>
      </c>
      <c r="C494" s="79" t="str">
        <f t="shared" si="101"/>
        <v/>
      </c>
      <c r="D494" s="69" t="str">
        <f t="shared" si="98"/>
        <v/>
      </c>
      <c r="E494" s="69" t="str">
        <f t="shared" si="102"/>
        <v/>
      </c>
      <c r="F494" s="70" t="str">
        <f t="shared" si="103"/>
        <v/>
      </c>
      <c r="G494" s="70" t="str">
        <f t="shared" si="104"/>
        <v/>
      </c>
      <c r="H494" s="74" t="str">
        <f t="shared" si="107"/>
        <v/>
      </c>
      <c r="I494" s="74" t="str">
        <f t="shared" si="108"/>
        <v/>
      </c>
      <c r="J494" s="74" t="str">
        <f t="shared" si="105"/>
        <v/>
      </c>
      <c r="K494" s="74" t="str">
        <f t="shared" si="106"/>
        <v/>
      </c>
      <c r="L494" s="71" t="str">
        <f t="shared" si="109"/>
        <v/>
      </c>
      <c r="M494" s="80"/>
      <c r="N494" s="81"/>
      <c r="O494" s="72" t="str">
        <f t="shared" si="110"/>
        <v/>
      </c>
      <c r="P494" s="70" t="str">
        <f t="shared" si="111"/>
        <v/>
      </c>
    </row>
    <row r="495" spans="1:16" s="28" customFormat="1" x14ac:dyDescent="0.2">
      <c r="A495" s="79" t="str">
        <f t="shared" si="99"/>
        <v/>
      </c>
      <c r="B495" s="79" t="str">
        <f t="shared" si="100"/>
        <v/>
      </c>
      <c r="C495" s="79" t="str">
        <f t="shared" si="101"/>
        <v/>
      </c>
      <c r="D495" s="69" t="str">
        <f t="shared" si="98"/>
        <v/>
      </c>
      <c r="E495" s="69" t="str">
        <f t="shared" si="102"/>
        <v/>
      </c>
      <c r="F495" s="70" t="str">
        <f t="shared" si="103"/>
        <v/>
      </c>
      <c r="G495" s="70" t="str">
        <f t="shared" si="104"/>
        <v/>
      </c>
      <c r="H495" s="74" t="str">
        <f t="shared" si="107"/>
        <v/>
      </c>
      <c r="I495" s="74" t="str">
        <f t="shared" si="108"/>
        <v/>
      </c>
      <c r="J495" s="74" t="str">
        <f t="shared" si="105"/>
        <v/>
      </c>
      <c r="K495" s="74" t="str">
        <f t="shared" si="106"/>
        <v/>
      </c>
      <c r="L495" s="71" t="str">
        <f t="shared" si="109"/>
        <v/>
      </c>
      <c r="M495" s="80"/>
      <c r="N495" s="81"/>
      <c r="O495" s="72" t="str">
        <f t="shared" si="110"/>
        <v/>
      </c>
      <c r="P495" s="70" t="str">
        <f t="shared" si="111"/>
        <v/>
      </c>
    </row>
    <row r="496" spans="1:16" s="28" customFormat="1" x14ac:dyDescent="0.2">
      <c r="A496" s="79" t="str">
        <f t="shared" si="99"/>
        <v/>
      </c>
      <c r="B496" s="79" t="str">
        <f t="shared" si="100"/>
        <v/>
      </c>
      <c r="C496" s="79" t="str">
        <f t="shared" si="101"/>
        <v/>
      </c>
      <c r="D496" s="69" t="str">
        <f t="shared" si="98"/>
        <v/>
      </c>
      <c r="E496" s="69" t="str">
        <f t="shared" si="102"/>
        <v/>
      </c>
      <c r="F496" s="70" t="str">
        <f t="shared" si="103"/>
        <v/>
      </c>
      <c r="G496" s="70" t="str">
        <f t="shared" si="104"/>
        <v/>
      </c>
      <c r="H496" s="74" t="str">
        <f t="shared" si="107"/>
        <v/>
      </c>
      <c r="I496" s="74" t="str">
        <f t="shared" si="108"/>
        <v/>
      </c>
      <c r="J496" s="74" t="str">
        <f t="shared" si="105"/>
        <v/>
      </c>
      <c r="K496" s="74" t="str">
        <f t="shared" si="106"/>
        <v/>
      </c>
      <c r="L496" s="71" t="str">
        <f t="shared" si="109"/>
        <v/>
      </c>
      <c r="M496" s="80"/>
      <c r="N496" s="81"/>
      <c r="O496" s="72" t="str">
        <f t="shared" si="110"/>
        <v/>
      </c>
      <c r="P496" s="70" t="str">
        <f t="shared" si="111"/>
        <v/>
      </c>
    </row>
    <row r="497" spans="1:16" s="28" customFormat="1" x14ac:dyDescent="0.2">
      <c r="A497" s="79" t="str">
        <f t="shared" si="99"/>
        <v/>
      </c>
      <c r="B497" s="79" t="str">
        <f t="shared" si="100"/>
        <v/>
      </c>
      <c r="C497" s="79" t="str">
        <f t="shared" si="101"/>
        <v/>
      </c>
      <c r="D497" s="69" t="str">
        <f t="shared" si="98"/>
        <v/>
      </c>
      <c r="E497" s="69" t="str">
        <f t="shared" si="102"/>
        <v/>
      </c>
      <c r="F497" s="70" t="str">
        <f t="shared" si="103"/>
        <v/>
      </c>
      <c r="G497" s="70" t="str">
        <f t="shared" si="104"/>
        <v/>
      </c>
      <c r="H497" s="74" t="str">
        <f t="shared" si="107"/>
        <v/>
      </c>
      <c r="I497" s="74" t="str">
        <f t="shared" si="108"/>
        <v/>
      </c>
      <c r="J497" s="74" t="str">
        <f t="shared" si="105"/>
        <v/>
      </c>
      <c r="K497" s="74" t="str">
        <f t="shared" si="106"/>
        <v/>
      </c>
      <c r="L497" s="71" t="str">
        <f t="shared" si="109"/>
        <v/>
      </c>
      <c r="M497" s="80"/>
      <c r="N497" s="81"/>
      <c r="O497" s="72" t="str">
        <f t="shared" si="110"/>
        <v/>
      </c>
      <c r="P497" s="70" t="str">
        <f t="shared" si="111"/>
        <v/>
      </c>
    </row>
    <row r="498" spans="1:16" s="28" customFormat="1" x14ac:dyDescent="0.2">
      <c r="A498" s="79" t="str">
        <f t="shared" si="99"/>
        <v/>
      </c>
      <c r="B498" s="79" t="str">
        <f t="shared" si="100"/>
        <v/>
      </c>
      <c r="C498" s="79" t="str">
        <f t="shared" si="101"/>
        <v/>
      </c>
      <c r="D498" s="69" t="str">
        <f t="shared" si="98"/>
        <v/>
      </c>
      <c r="E498" s="69"/>
      <c r="F498" s="70" t="str">
        <f t="shared" si="103"/>
        <v/>
      </c>
      <c r="G498" s="70" t="str">
        <f t="shared" si="104"/>
        <v/>
      </c>
      <c r="H498" s="74" t="str">
        <f>IF(G498&lt;&gt;"",IF(IF(N497="CUOTA",PMT($B$13,(L497),-K497),H497)&gt;K497,K497+I498,IF(N497="CUOTA",PMT($B$13,(L497),-K497),H497)),"")</f>
        <v/>
      </c>
      <c r="I498" s="74" t="str">
        <f>IF(G498&lt;&gt;"",K497*$B$13,"")</f>
        <v/>
      </c>
      <c r="J498" s="74" t="str">
        <f t="shared" si="105"/>
        <v/>
      </c>
      <c r="K498" s="74" t="str">
        <f t="shared" si="106"/>
        <v/>
      </c>
      <c r="L498" s="71" t="str">
        <f>IF(G498&lt;&gt;"",IF(N498&lt;&gt;"PLAZO",L497-1,INT(NPER($B$13,-(H498),K498))+1),"")</f>
        <v/>
      </c>
      <c r="M498" s="80"/>
      <c r="N498" s="81"/>
      <c r="O498" s="72" t="str">
        <f t="shared" si="110"/>
        <v/>
      </c>
      <c r="P498" s="70" t="str">
        <f t="shared" si="111"/>
        <v/>
      </c>
    </row>
    <row r="499" spans="1:16" s="28" customFormat="1" x14ac:dyDescent="0.2">
      <c r="A499" s="79" t="str">
        <f t="shared" si="99"/>
        <v/>
      </c>
      <c r="B499" s="79" t="str">
        <f t="shared" si="100"/>
        <v/>
      </c>
      <c r="C499" s="79" t="str">
        <f t="shared" si="101"/>
        <v/>
      </c>
      <c r="D499" s="69" t="str">
        <f t="shared" si="98"/>
        <v/>
      </c>
      <c r="E499" s="69"/>
      <c r="F499" s="70" t="str">
        <f t="shared" si="103"/>
        <v/>
      </c>
      <c r="G499" s="70" t="str">
        <f t="shared" si="104"/>
        <v/>
      </c>
      <c r="H499" s="74" t="str">
        <f>IF(G499&lt;&gt;"",IF(IF(N498="CUOTA",PMT($B$13,(L498),-K498),H498)&gt;K498,K498+I499,IF(N498="CUOTA",PMT($B$13,(L498),-K498),H498)),"")</f>
        <v/>
      </c>
      <c r="I499" s="74" t="str">
        <f>IF(G499&lt;&gt;"",K498*$B$13,"")</f>
        <v/>
      </c>
      <c r="J499" s="74" t="str">
        <f t="shared" si="105"/>
        <v/>
      </c>
      <c r="K499" s="74" t="str">
        <f t="shared" si="106"/>
        <v/>
      </c>
      <c r="L499" s="71" t="str">
        <f>IF(G499&lt;&gt;"",IF(N499&lt;&gt;"PLAZO",L498-1,INT(NPER($B$13,-(H499),K499))+1),"")</f>
        <v/>
      </c>
      <c r="M499" s="80"/>
      <c r="N499" s="81"/>
      <c r="O499" s="72" t="str">
        <f t="shared" si="110"/>
        <v/>
      </c>
      <c r="P499" s="70" t="str">
        <f t="shared" si="111"/>
        <v/>
      </c>
    </row>
    <row r="500" spans="1:16" s="28" customFormat="1" x14ac:dyDescent="0.2">
      <c r="A500" s="79" t="str">
        <f t="shared" si="99"/>
        <v/>
      </c>
      <c r="B500" s="79" t="str">
        <f t="shared" si="100"/>
        <v/>
      </c>
      <c r="C500" s="79" t="str">
        <f t="shared" si="101"/>
        <v/>
      </c>
      <c r="D500" s="69" t="str">
        <f t="shared" si="98"/>
        <v/>
      </c>
      <c r="E500" s="69"/>
      <c r="F500" s="70" t="str">
        <f t="shared" si="103"/>
        <v/>
      </c>
      <c r="G500" s="70" t="str">
        <f t="shared" si="104"/>
        <v/>
      </c>
      <c r="H500" s="74" t="str">
        <f>IF(G500&lt;&gt;"",IF(IF(N499="CUOTA",PMT($B$13,(L499),-K499),H499)&gt;K499,K499+I500,IF(N499="CUOTA",PMT($B$13,(L499),-K499),H499)),"")</f>
        <v/>
      </c>
      <c r="I500" s="74" t="str">
        <f>IF(G500&lt;&gt;"",K499*$B$13,"")</f>
        <v/>
      </c>
      <c r="J500" s="74" t="str">
        <f t="shared" si="105"/>
        <v/>
      </c>
      <c r="K500" s="74" t="str">
        <f t="shared" si="106"/>
        <v/>
      </c>
      <c r="L500" s="71" t="str">
        <f>IF(G500&lt;&gt;"",IF(N500&lt;&gt;"PLAZO",L499-1,INT(NPER($B$13,-(H500),K500))+1),"")</f>
        <v/>
      </c>
      <c r="M500" s="80"/>
      <c r="N500" s="81"/>
      <c r="O500" s="72" t="str">
        <f t="shared" si="110"/>
        <v/>
      </c>
      <c r="P500" s="70" t="str">
        <f t="shared" si="111"/>
        <v/>
      </c>
    </row>
    <row r="501" spans="1:16" x14ac:dyDescent="0.2">
      <c r="M501" s="82"/>
      <c r="N501" s="83"/>
    </row>
    <row r="502" spans="1:16" x14ac:dyDescent="0.2">
      <c r="M502" s="82"/>
      <c r="N502" s="83"/>
    </row>
    <row r="503" spans="1:16" x14ac:dyDescent="0.2">
      <c r="M503" s="82"/>
      <c r="N503" s="83"/>
    </row>
    <row r="504" spans="1:16" x14ac:dyDescent="0.2">
      <c r="M504" s="82"/>
      <c r="N504" s="83"/>
    </row>
    <row r="505" spans="1:16" x14ac:dyDescent="0.2">
      <c r="M505" s="82"/>
      <c r="N505" s="83"/>
    </row>
    <row r="506" spans="1:16" x14ac:dyDescent="0.2">
      <c r="M506" s="82"/>
      <c r="N506" s="83"/>
    </row>
    <row r="507" spans="1:16" x14ac:dyDescent="0.2">
      <c r="M507" s="82"/>
      <c r="N507" s="83"/>
    </row>
    <row r="508" spans="1:16" x14ac:dyDescent="0.2">
      <c r="M508" s="82"/>
      <c r="N508" s="83"/>
    </row>
    <row r="509" spans="1:16" x14ac:dyDescent="0.2">
      <c r="M509" s="82"/>
      <c r="N509" s="83"/>
    </row>
    <row r="510" spans="1:16" x14ac:dyDescent="0.2">
      <c r="M510" s="82"/>
      <c r="N510" s="83"/>
    </row>
    <row r="511" spans="1:16" x14ac:dyDescent="0.2">
      <c r="M511" s="82"/>
      <c r="N511" s="83"/>
    </row>
  </sheetData>
  <mergeCells count="1">
    <mergeCell ref="A1:B1"/>
  </mergeCells>
  <dataValidations count="2">
    <dataValidation type="list" allowBlank="1" showInputMessage="1" showErrorMessage="1" sqref="B6" xr:uid="{00000000-0002-0000-0100-000000000000}">
      <formula1>tipoHipoteca</formula1>
    </dataValidation>
    <dataValidation type="list" allowBlank="1" showInputMessage="1" showErrorMessage="1" sqref="N21:N500" xr:uid="{00000000-0002-0000-0100-000001000000}">
      <formula1>amortizationType</formula1>
    </dataValidation>
  </dataValidation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zoomScale="200" zoomScaleNormal="200" zoomScalePageLayoutView="200" workbookViewId="0">
      <selection activeCell="A9" sqref="A9"/>
    </sheetView>
  </sheetViews>
  <sheetFormatPr baseColWidth="10" defaultColWidth="10.83203125" defaultRowHeight="16" x14ac:dyDescent="0.2"/>
  <cols>
    <col min="1" max="1" width="17.5" style="20" bestFit="1" customWidth="1"/>
    <col min="2" max="2" width="16" style="20" customWidth="1"/>
    <col min="3" max="3" width="27.5" style="20" customWidth="1"/>
    <col min="4" max="16384" width="10.83203125" style="20"/>
  </cols>
  <sheetData>
    <row r="1" spans="1:3" x14ac:dyDescent="0.2">
      <c r="A1" s="21" t="s">
        <v>29</v>
      </c>
      <c r="B1" s="91">
        <v>2018</v>
      </c>
    </row>
    <row r="2" spans="1:3" ht="46" customHeight="1" thickBot="1" x14ac:dyDescent="0.25">
      <c r="A2" s="22"/>
      <c r="B2" s="22" t="s">
        <v>30</v>
      </c>
      <c r="C2" s="89" t="s">
        <v>90</v>
      </c>
    </row>
    <row r="3" spans="1:3" x14ac:dyDescent="0.2">
      <c r="A3" s="20" t="s">
        <v>31</v>
      </c>
      <c r="B3" s="92">
        <v>0.19</v>
      </c>
      <c r="C3" s="90">
        <f>B3*(1-60%)</f>
        <v>7.6000000000000012E-2</v>
      </c>
    </row>
    <row r="4" spans="1:3" x14ac:dyDescent="0.2">
      <c r="A4" s="20" t="s">
        <v>32</v>
      </c>
      <c r="B4" s="92">
        <v>0.24</v>
      </c>
      <c r="C4" s="90">
        <f t="shared" ref="C4:C7" si="0">B4*(1-60%)</f>
        <v>9.6000000000000002E-2</v>
      </c>
    </row>
    <row r="5" spans="1:3" x14ac:dyDescent="0.2">
      <c r="A5" s="20" t="s">
        <v>33</v>
      </c>
      <c r="B5" s="92">
        <v>0.3</v>
      </c>
      <c r="C5" s="90">
        <f>B5*(1-60%)</f>
        <v>0.12</v>
      </c>
    </row>
    <row r="6" spans="1:3" x14ac:dyDescent="0.2">
      <c r="A6" s="20" t="s">
        <v>34</v>
      </c>
      <c r="B6" s="92">
        <v>0.37</v>
      </c>
      <c r="C6" s="90">
        <f t="shared" si="0"/>
        <v>0.14799999999999999</v>
      </c>
    </row>
    <row r="7" spans="1:3" x14ac:dyDescent="0.2">
      <c r="A7" s="20" t="s">
        <v>35</v>
      </c>
      <c r="B7" s="92">
        <v>0.45</v>
      </c>
      <c r="C7" s="90">
        <f t="shared" si="0"/>
        <v>0.18000000000000002</v>
      </c>
    </row>
    <row r="9" spans="1:3" ht="18" x14ac:dyDescent="0.2">
      <c r="A9" s="2" t="s">
        <v>89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75726-DEEB-44A9-8899-CD76EA9FF4BC}">
  <dimension ref="B2:I21"/>
  <sheetViews>
    <sheetView zoomScale="190" zoomScaleNormal="190" workbookViewId="0">
      <selection activeCell="A9" sqref="A9"/>
    </sheetView>
  </sheetViews>
  <sheetFormatPr baseColWidth="10" defaultColWidth="11.5" defaultRowHeight="13" x14ac:dyDescent="0.15"/>
  <cols>
    <col min="1" max="1" width="11.5" style="96"/>
    <col min="2" max="2" width="21.5" style="96" bestFit="1" customWidth="1"/>
    <col min="3" max="16384" width="11.5" style="96"/>
  </cols>
  <sheetData>
    <row r="2" spans="2:9" x14ac:dyDescent="0.15">
      <c r="B2" s="97" t="s">
        <v>95</v>
      </c>
      <c r="C2" s="97" t="s">
        <v>115</v>
      </c>
      <c r="D2" s="97" t="s">
        <v>116</v>
      </c>
      <c r="I2" s="97"/>
    </row>
    <row r="3" spans="2:9" ht="14" x14ac:dyDescent="0.15">
      <c r="B3" s="96" t="s">
        <v>96</v>
      </c>
      <c r="C3" s="98">
        <v>0.08</v>
      </c>
      <c r="D3" s="102" t="s">
        <v>117</v>
      </c>
      <c r="E3" s="97"/>
      <c r="F3" s="97"/>
      <c r="G3" s="97"/>
    </row>
    <row r="4" spans="2:9" x14ac:dyDescent="0.15">
      <c r="B4" s="96" t="s">
        <v>97</v>
      </c>
      <c r="C4" s="98">
        <v>0.08</v>
      </c>
      <c r="D4" s="99"/>
      <c r="E4" s="99"/>
      <c r="F4" s="100"/>
      <c r="G4" s="99"/>
    </row>
    <row r="5" spans="2:9" x14ac:dyDescent="0.15">
      <c r="B5" s="96" t="s">
        <v>98</v>
      </c>
      <c r="C5" s="98">
        <v>0.08</v>
      </c>
      <c r="D5" s="99"/>
      <c r="E5" s="99"/>
      <c r="F5" s="100"/>
      <c r="G5" s="99"/>
    </row>
    <row r="6" spans="2:9" ht="18" x14ac:dyDescent="0.2">
      <c r="B6" s="96" t="s">
        <v>99</v>
      </c>
      <c r="C6" s="98">
        <v>0.08</v>
      </c>
      <c r="D6" s="2" t="s">
        <v>89</v>
      </c>
      <c r="E6" s="99"/>
      <c r="F6" s="100"/>
      <c r="G6" s="99"/>
    </row>
    <row r="7" spans="2:9" x14ac:dyDescent="0.15">
      <c r="B7" s="96" t="s">
        <v>100</v>
      </c>
      <c r="C7" s="98">
        <v>6.5000000000000002E-2</v>
      </c>
      <c r="D7" s="99"/>
      <c r="E7" s="99"/>
      <c r="F7" s="100"/>
      <c r="G7" s="99"/>
    </row>
    <row r="8" spans="2:9" x14ac:dyDescent="0.15">
      <c r="B8" s="96" t="s">
        <v>101</v>
      </c>
      <c r="C8" s="98">
        <v>0.1</v>
      </c>
      <c r="D8" s="99"/>
      <c r="E8" s="99"/>
      <c r="F8" s="100"/>
      <c r="G8" s="99"/>
    </row>
    <row r="9" spans="2:9" x14ac:dyDescent="0.15">
      <c r="B9" s="96" t="s">
        <v>102</v>
      </c>
      <c r="C9" s="98">
        <v>0.09</v>
      </c>
      <c r="D9" s="99"/>
      <c r="E9" s="99"/>
      <c r="F9" s="100"/>
      <c r="G9" s="99"/>
    </row>
    <row r="10" spans="2:9" x14ac:dyDescent="0.15">
      <c r="B10" s="96" t="s">
        <v>103</v>
      </c>
      <c r="C10" s="98">
        <v>0.08</v>
      </c>
      <c r="D10" s="99"/>
      <c r="E10" s="99"/>
      <c r="F10" s="99"/>
      <c r="G10" s="99"/>
    </row>
    <row r="11" spans="2:9" x14ac:dyDescent="0.15">
      <c r="B11" s="96" t="s">
        <v>104</v>
      </c>
      <c r="C11" s="98">
        <v>0.1</v>
      </c>
      <c r="D11" s="101"/>
    </row>
    <row r="12" spans="2:9" x14ac:dyDescent="0.15">
      <c r="B12" s="96" t="s">
        <v>105</v>
      </c>
      <c r="C12" s="98">
        <v>0.06</v>
      </c>
    </row>
    <row r="13" spans="2:9" x14ac:dyDescent="0.15">
      <c r="B13" s="96" t="s">
        <v>106</v>
      </c>
      <c r="C13" s="98">
        <v>0.06</v>
      </c>
    </row>
    <row r="14" spans="2:9" x14ac:dyDescent="0.15">
      <c r="B14" s="96" t="s">
        <v>107</v>
      </c>
      <c r="C14" s="98">
        <v>0.1</v>
      </c>
    </row>
    <row r="15" spans="2:9" x14ac:dyDescent="0.15">
      <c r="B15" s="96" t="s">
        <v>108</v>
      </c>
      <c r="C15" s="98">
        <v>0.08</v>
      </c>
    </row>
    <row r="16" spans="2:9" x14ac:dyDescent="0.15">
      <c r="B16" s="96" t="s">
        <v>109</v>
      </c>
      <c r="C16" s="98">
        <v>0.1</v>
      </c>
    </row>
    <row r="17" spans="2:3" x14ac:dyDescent="0.15">
      <c r="B17" s="96" t="s">
        <v>110</v>
      </c>
      <c r="C17" s="98">
        <v>7.0000000000000007E-2</v>
      </c>
    </row>
    <row r="18" spans="2:3" x14ac:dyDescent="0.15">
      <c r="B18" s="96" t="s">
        <v>111</v>
      </c>
      <c r="C18" s="98">
        <v>0.06</v>
      </c>
    </row>
    <row r="19" spans="2:3" x14ac:dyDescent="0.15">
      <c r="B19" s="96" t="s">
        <v>112</v>
      </c>
      <c r="C19" s="98">
        <v>0.08</v>
      </c>
    </row>
    <row r="20" spans="2:3" x14ac:dyDescent="0.15">
      <c r="B20" s="96" t="s">
        <v>113</v>
      </c>
      <c r="C20" s="98">
        <v>0.06</v>
      </c>
    </row>
    <row r="21" spans="2:3" x14ac:dyDescent="0.15">
      <c r="B21" s="96" t="s">
        <v>114</v>
      </c>
      <c r="C21" s="98">
        <v>0.04</v>
      </c>
    </row>
  </sheetData>
  <hyperlinks>
    <hyperlink ref="D3" r:id="rId1" xr:uid="{55F59BDB-AC55-4578-95D6-4616CB29728F}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Analisis</vt:lpstr>
      <vt:lpstr>Hipoteca</vt:lpstr>
      <vt:lpstr>Tramos IRPF</vt:lpstr>
      <vt:lpstr>Gastos Compra</vt:lpstr>
      <vt:lpstr>Hipoteca!amortizationType</vt:lpstr>
      <vt:lpstr>Hipoteca!tipoHipoteca</vt:lpstr>
    </vt:vector>
  </TitlesOfParts>
  <Company>BSH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zapirain</dc:creator>
  <cp:lastModifiedBy>carlos galan rubio</cp:lastModifiedBy>
  <cp:lastPrinted>2018-06-18T16:18:57Z</cp:lastPrinted>
  <dcterms:created xsi:type="dcterms:W3CDTF">2016-10-16T09:26:41Z</dcterms:created>
  <dcterms:modified xsi:type="dcterms:W3CDTF">2024-01-23T00:52:30Z</dcterms:modified>
</cp:coreProperties>
</file>